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7280" windowHeight="6456" tabRatio="838"/>
  </bookViews>
  <sheets>
    <sheet name=" Содержание разделов" sheetId="11" r:id="rId1"/>
    <sheet name="1. Перевалка грузов" sheetId="1" r:id="rId2"/>
    <sheet name="2. Хранение" sheetId="2" r:id="rId3"/>
    <sheet name="3.Плата за исп. причалов и терр" sheetId="3" r:id="rId4"/>
    <sheet name="4. Буксирные операции" sheetId="4" r:id="rId5"/>
    <sheet name=" 5. Экологические услуги" sheetId="5" r:id="rId6"/>
    <sheet name=" 6. Услуги машин и механизмов" sheetId="6" r:id="rId7"/>
    <sheet name=" 8. Подключ. к передат. систем " sheetId="8" r:id="rId8"/>
    <sheet name="9. Инфраструктура порта" sheetId="9" r:id="rId9"/>
    <sheet name=" 10. Прочие услуги" sheetId="10" r:id="rId10"/>
  </sheets>
  <definedNames>
    <definedName name="_xlnm.Print_Area" localSheetId="0">' Содержание разделов'!$A$1:$I$49</definedName>
  </definedNames>
  <calcPr calcId="162913"/>
</workbook>
</file>

<file path=xl/calcChain.xml><?xml version="1.0" encoding="utf-8"?>
<calcChain xmlns="http://schemas.openxmlformats.org/spreadsheetml/2006/main">
  <c r="F34" i="9" l="1"/>
  <c r="F33" i="9"/>
  <c r="F32" i="9"/>
  <c r="F28" i="9"/>
  <c r="F27" i="9"/>
  <c r="F26" i="9"/>
  <c r="F24" i="9"/>
  <c r="F23" i="9"/>
  <c r="F22" i="9"/>
  <c r="F21" i="9"/>
  <c r="F20" i="9"/>
  <c r="F19" i="9"/>
  <c r="F18" i="9"/>
  <c r="F17" i="9"/>
  <c r="F16" i="9"/>
  <c r="F15" i="9"/>
  <c r="F14" i="9"/>
  <c r="F13" i="9"/>
  <c r="F12" i="9"/>
  <c r="F10" i="9"/>
  <c r="F9" i="9"/>
  <c r="F8" i="9"/>
  <c r="F7" i="9"/>
  <c r="F6" i="9"/>
  <c r="F5" i="9"/>
  <c r="E14" i="2" l="1"/>
  <c r="E13" i="2"/>
  <c r="E12" i="2"/>
  <c r="E95" i="1" l="1"/>
  <c r="D80" i="1" l="1"/>
  <c r="D79" i="1"/>
  <c r="D78" i="1"/>
  <c r="D77" i="1"/>
  <c r="D76" i="1"/>
  <c r="D75" i="1"/>
  <c r="D74" i="1"/>
  <c r="C69" i="1"/>
  <c r="C68" i="1"/>
  <c r="D59" i="1"/>
  <c r="D58" i="1"/>
  <c r="D57" i="1"/>
  <c r="D56" i="1"/>
</calcChain>
</file>

<file path=xl/sharedStrings.xml><?xml version="1.0" encoding="utf-8"?>
<sst xmlns="http://schemas.openxmlformats.org/spreadsheetml/2006/main" count="981" uniqueCount="702">
  <si>
    <t>1.1 Аккордные ставки плат за производство погрузо - разгрузочных работ</t>
  </si>
  <si>
    <t xml:space="preserve"> </t>
  </si>
  <si>
    <t>Наименование груза</t>
  </si>
  <si>
    <t>Номер груза единой тарифно-статистической номенклатуры грузов </t>
  </si>
  <si>
    <t>Категория аккордных ставок для внешнеторговой деятельности</t>
  </si>
  <si>
    <t>Категория аккордных ставок для каботажных грузов</t>
  </si>
  <si>
    <t>1 </t>
  </si>
  <si>
    <t>3 </t>
  </si>
  <si>
    <t>1.1.1</t>
  </si>
  <si>
    <t>Зерно и семена: погрузка навалом</t>
  </si>
  <si>
    <t>011 - 018 </t>
  </si>
  <si>
    <t>1.1.2</t>
  </si>
  <si>
    <t>1.1.3</t>
  </si>
  <si>
    <t>Пищевые грузы (соль, сахар-сырец, жмых, комбикорм, отруби и др.) навалом </t>
  </si>
  <si>
    <t>521, 531, 542 </t>
  </si>
  <si>
    <t>1.1.4</t>
  </si>
  <si>
    <t>Руда металлическая навалом </t>
  </si>
  <si>
    <t>141, 142, 151 - 153, 341 </t>
  </si>
  <si>
    <t>1.1.5</t>
  </si>
  <si>
    <t>Уголь, сланец, шихта, торф навалом </t>
  </si>
  <si>
    <t>161, 181, 182, 191 </t>
  </si>
  <si>
    <t>1.1.6</t>
  </si>
  <si>
    <t>Кокс </t>
  </si>
  <si>
    <t>171 </t>
  </si>
  <si>
    <t>1.1.7</t>
  </si>
  <si>
    <t>Песок навалом</t>
  </si>
  <si>
    <t>231, 242 </t>
  </si>
  <si>
    <t>1.1.8</t>
  </si>
  <si>
    <t>Другие МСМ </t>
  </si>
  <si>
    <t>231 - 236, 241, 242, 244, 245, 263, 264, 271, 281, 291 </t>
  </si>
  <si>
    <t>1.1.9</t>
  </si>
  <si>
    <t>Продукция химической промышленности (навалом) </t>
  </si>
  <si>
    <t>431, 433-436, 486 </t>
  </si>
  <si>
    <t>1.1.10</t>
  </si>
  <si>
    <t>Грузы в мешках, до 30 кг включительно </t>
  </si>
  <si>
    <t>011 - 018, 021 - 024, 041, 043, 044, 054, 074, 078, 103, 153, 171, 182, 231 - 233, 241, 242, 244, 245, 261, 263, 264, 266, 281, 291, 292, 303, 304, 433 - 436, 452 - 454, 461, 464, 466, 474, 475, 482 - 486, 491, 492, 496 - 498, 501 - 505, 514 - 516, 521, 531, 541, 542, 561, 564, 573, 582, 583, 601, 626, 653, 692, 693</t>
  </si>
  <si>
    <t>1.1.11</t>
  </si>
  <si>
    <t>Грузы в мешках, свыше 30 кг </t>
  </si>
  <si>
    <t>1.1.12</t>
  </si>
  <si>
    <t>Бананы, цитрусовые, плодоовощи и другие легковесные, очень объемные и требующие осторожной перевозки грузы в ящиках, связках</t>
  </si>
  <si>
    <t>041 - 044, 051 - 053, 075, 582, 583 </t>
  </si>
  <si>
    <t>1.1.13</t>
  </si>
  <si>
    <t>Грузы в ящиках и без упаковки, до 250 кг включительно </t>
  </si>
  <si>
    <t xml:space="preserve">061 - 063, 078, 121, 125 - 127, 132, 133, 182, 226, 243, 251 - 256, 261 - 268, 301 - 304, 331, 351, 361, 362, 371, 381, 391, 401 - 405, 411 - 418, 433, 436, 441 - 443, 451-453, 461, 462, 464, 466, 473, 475, 481, 483 - 487, 491 - 498, 503, 511 - 517, 521, 531, 551-556, 561-564, 571-573, 581, 584, 591-595, 622-626, 631-635, 641, 651-654, 661, 662, 671, 681-685, 691-693 </t>
  </si>
  <si>
    <t>1.1.14</t>
  </si>
  <si>
    <t>Грузы в ящиках и без упаковки, 251 - 3000 кг </t>
  </si>
  <si>
    <t>061, 063, 078, 121, 125, 127, 132, 133, 182, 226, 243, 251 - 256, 261 - 268, 301 - 304, 331, 351, 361, 362, 371, 381, 391, 401 - 405, 411 - 418, 421,433,436,441-443,451-453, 461, 462, 464, 466, 473, 475, 481, 483-487, 491-498, 503, 511-517, 521, 531, 551-556, 561-564, 571-573, 581-584, 591-595, 622-626, 631-635, 641, 651-654, 661-662, 611, 681-685, 691 - 693 </t>
  </si>
  <si>
    <t>1.1.15</t>
  </si>
  <si>
    <t>Грузы в ящиках и без упаковки, 3001 кг и больше </t>
  </si>
  <si>
    <t>121, 251, 256, 351, 361, 362, 371, 381, 391, 401, 404, 405, 412, 414, 415, 416, 421 - 423, 693 </t>
  </si>
  <si>
    <t>1.1.16</t>
  </si>
  <si>
    <t>Грузы в пачках и тюках, до 250 кг включительно </t>
  </si>
  <si>
    <t>1.1.17</t>
  </si>
  <si>
    <t xml:space="preserve"> То  же, свыше 250 кг </t>
  </si>
  <si>
    <t>031, 076, 077, 131, 261, 263, 264, 451, 463, 611, 621 - 626, 631 - 635, 641, 651 - 653, 682, 692, 693 </t>
  </si>
  <si>
    <t>1.1.18</t>
  </si>
  <si>
    <t>Бумага и картон в рулонах, до 500 кг включительно </t>
  </si>
  <si>
    <t>132, 252 </t>
  </si>
  <si>
    <t>1.1.19</t>
  </si>
  <si>
    <t xml:space="preserve"> То же, свыше 500 кг </t>
  </si>
  <si>
    <t>1.1.20</t>
  </si>
  <si>
    <t>Грузы катно-бочковые, до 80 кг включительно </t>
  </si>
  <si>
    <t>151, 201, 211 - 215, 221 - 225, 246, 292, 432, 433, 441, 452, 461, 464 - 466, 471, 472, 475, 481 - 487, 491 - 498, 514, 515, 553, 554, 556, 561, 563, 564, 571 - 574, 581, 591 - 594, 601, 602, 693 </t>
  </si>
  <si>
    <t>1.1.21</t>
  </si>
  <si>
    <t xml:space="preserve"> То же, свыше 80 кг </t>
  </si>
  <si>
    <t>1.1.22</t>
  </si>
  <si>
    <t>Любой номер груза </t>
  </si>
  <si>
    <t>1.1.23</t>
  </si>
  <si>
    <t>Чугун в чушках </t>
  </si>
  <si>
    <t>311 </t>
  </si>
  <si>
    <t>1.1.24</t>
  </si>
  <si>
    <t>Металлы цветные в болванках, слитках, чушках, металл не в деле, в пачках, листах, кругах, до 250 кг включительно </t>
  </si>
  <si>
    <t>331, 332 </t>
  </si>
  <si>
    <t>1.1.25</t>
  </si>
  <si>
    <t>Металлы цветные в болванках, слитках, чушках, металл не в деле, в пачках, листах, кругах, свыше 250 кг </t>
  </si>
  <si>
    <t>Металлы черные не в деле, в болванках, слитках, чушках, пачках, листах, кругах, прокат черных металлов (трубы, рельсы, балки, швеллеры, другие виды проката черных металлов) </t>
  </si>
  <si>
    <t>а)</t>
  </si>
  <si>
    <t>Сталь листовая без упаковки </t>
  </si>
  <si>
    <t>312 - 315, 321 - 324 </t>
  </si>
  <si>
    <t>б)</t>
  </si>
  <si>
    <t>Трубы </t>
  </si>
  <si>
    <t>в)</t>
  </si>
  <si>
    <t>Катанка </t>
  </si>
  <si>
    <t>г)</t>
  </si>
  <si>
    <t>Слябы, заготовка, арматура, другой прокат </t>
  </si>
  <si>
    <t>д)</t>
  </si>
  <si>
    <t>Сталь в рулонах, пачках, пакетах </t>
  </si>
  <si>
    <t>е)</t>
  </si>
  <si>
    <t>Ферросплавы навалом в чушках </t>
  </si>
  <si>
    <t>ж)</t>
  </si>
  <si>
    <t>Ферросплавы навалом не в чушках </t>
  </si>
  <si>
    <t>1.1.27</t>
  </si>
  <si>
    <t>Лом черных и цветных металлов навалом </t>
  </si>
  <si>
    <t>316, 333 </t>
  </si>
  <si>
    <t>1.1.28</t>
  </si>
  <si>
    <t>Лес круглый </t>
  </si>
  <si>
    <t>081, 082 </t>
  </si>
  <si>
    <t>1.1.29</t>
  </si>
  <si>
    <t>Лес пиленый </t>
  </si>
  <si>
    <t>091, 092, 093 </t>
  </si>
  <si>
    <t>1.1.30</t>
  </si>
  <si>
    <t>Другая продукция лесной и деревообрабатывающей промышленности </t>
  </si>
  <si>
    <t>111, 112, 121 - 125, 094, 101, 102, 103 </t>
  </si>
  <si>
    <t>1.1.31</t>
  </si>
  <si>
    <t>Консервы, пресервы  в любой таре</t>
  </si>
  <si>
    <t>1.1.32</t>
  </si>
  <si>
    <t>Мука рыбная в мешках до 30 кг</t>
  </si>
  <si>
    <t>1.1.33</t>
  </si>
  <si>
    <t>Грузы гранулированные и мелкодробленые в мешках, до 30 кг </t>
  </si>
  <si>
    <t>1.1.34</t>
  </si>
  <si>
    <t>Жир рыбный (в бочках)</t>
  </si>
  <si>
    <t>Цель стоянки</t>
  </si>
  <si>
    <t>Примечание</t>
  </si>
  <si>
    <t>Перевалка грузов, за исключением: цемента навалом, рыбы (рыбопродукции), нефти и нефтепродуктов</t>
  </si>
  <si>
    <t>Перевалка цемента навалом</t>
  </si>
  <si>
    <t>причал, в соответствии с ВТИП</t>
  </si>
  <si>
    <t>Перевалка рыбы (рыбопродукции)</t>
  </si>
  <si>
    <t>Перевалка нефти и нефтепродуктов</t>
  </si>
  <si>
    <t>причал № 238</t>
  </si>
  <si>
    <t>Примечание:</t>
  </si>
  <si>
    <t>1</t>
  </si>
  <si>
    <t>2</t>
  </si>
  <si>
    <t>Цена  за перевалку нефти и нефтепродуктов может быть изменена в зависимости от используемых для обеспечения сил и средств Порта, а также от типа нефтепродукта.</t>
  </si>
  <si>
    <t>Наименование груза </t>
  </si>
  <si>
    <t>1.2.1</t>
  </si>
  <si>
    <t>Уксусная кислота, жидкий аммиак и другие грузы химической промышленности </t>
  </si>
  <si>
    <t>1.2.2</t>
  </si>
  <si>
    <t>Нефть и нефтепродукты </t>
  </si>
  <si>
    <t>1.2.3</t>
  </si>
  <si>
    <t>Растительное масло, животный жир, спирт и вино </t>
  </si>
  <si>
    <t>Типоразмер контейнера </t>
  </si>
  <si>
    <t>Максимальная масса,                тонн</t>
  </si>
  <si>
    <t>Внешнеторговые грузы</t>
  </si>
  <si>
    <t>Каботажные грузы</t>
  </si>
  <si>
    <t>1.3.1</t>
  </si>
  <si>
    <t>Трехтонный </t>
  </si>
  <si>
    <t>1.3.2</t>
  </si>
  <si>
    <t>Пятитонный </t>
  </si>
  <si>
    <t>1.3.3</t>
  </si>
  <si>
    <t>Десятифутовый (ISO-1D) </t>
  </si>
  <si>
    <t>Двадцатифутовый (ISO-1C) </t>
  </si>
  <si>
    <t>Тридцатифутовый (ISO-1B) </t>
  </si>
  <si>
    <t>Сорокафутовый (ISO-1A) </t>
  </si>
  <si>
    <t>Сорокапятифутовый (ISO-1A) и выше </t>
  </si>
  <si>
    <t xml:space="preserve">Примечание: </t>
  </si>
  <si>
    <t xml:space="preserve">За переработку  порожних универсальных контейнеров взимается плата  в размере 0,75 от ставки за переработку груженных контейнеров. </t>
  </si>
  <si>
    <t xml:space="preserve">За переработку груженных и порожних специальных контейнеров взимается плата  по аккордным ставкам, которые установлены для универсальных контейнеров соответствующей номинальной массы брутто. </t>
  </si>
  <si>
    <t>3</t>
  </si>
  <si>
    <t>4</t>
  </si>
  <si>
    <t>В аккордных ставках не учтено : расходы, связанные с доставкой автомобильным транспортом контейнеров с грузом на расположенные вне территории портов склады (или контейнерные площадки) владельцев груза, а также на возврат порожних контейнеров на склады портов, эти работы осуществляются портом по договоренности с владельцем груза с оплатой по свободным тарифам, которые действуют на автомобильном транспорте. Погрузка порожних и выгрузка груженных контейнеров на вышеуказанных складах и контейнерных площадках владельцев груза производится силами и средствами предприятий, которым принадлежат эти склады (площадки).</t>
  </si>
  <si>
    <t>Способ погрузки/выгрузки</t>
  </si>
  <si>
    <t>Расчетная величина</t>
  </si>
  <si>
    <t>1.4.1</t>
  </si>
  <si>
    <t>Накатной способ</t>
  </si>
  <si>
    <t>погрузка/выгрузка 1-й единицы колесной техники</t>
  </si>
  <si>
    <t>1.4.2</t>
  </si>
  <si>
    <t>Крановый способ</t>
  </si>
  <si>
    <t>В аккордных ставках не учтено: стоимость заправки (дозаправка) автомобилей топливом и смазочным маслом, систем охлаждения - охлаждающей жидкостью, а также подкачка колес. Плата  по таким услугам взимается дополнительно, по свободным тарифам. 
Стоимость фактически израсходованных на заправку (дозаправка) горюче-смазочных материалов и охлаждающей жидкости возмещается по действующим рыночным ценам с учетом ТЗР (транспортно- заготовительных расходов). Величина ТЗР к стоимости материальных ценностей составляет 14%.</t>
  </si>
  <si>
    <t>Наименование услуги</t>
  </si>
  <si>
    <t>Тариф</t>
  </si>
  <si>
    <t>Единицы измерения</t>
  </si>
  <si>
    <t>1.5.1</t>
  </si>
  <si>
    <t xml:space="preserve">Стоимость технологического перемещение груза (зерна или  зерновой продукции) с целью обеспечения качества  по письменному согласию клиента, для внешнеторговых грузов.  </t>
  </si>
  <si>
    <t>1.5.2</t>
  </si>
  <si>
    <t>Стоимость технологического перемещение груза( зерна или  зерновой продукции) с целью обеспечения качества груза по письменному согласию клиента, для каботажных грузов .</t>
  </si>
  <si>
    <t>Стоимость внутрискладского  перемещение груза (кроме зерна и зерновой продукции) по инициативе клиента</t>
  </si>
  <si>
    <t xml:space="preserve">Стоимость взвешивания одного транспортного средства (брутто+нетто) </t>
  </si>
  <si>
    <t>Очистка территории перегрузочного комплекса от загрязняющих грузов</t>
  </si>
  <si>
    <t>Содействие в оформлении документов по экспортно-импортным грузам по инициативе грузовладельца</t>
  </si>
  <si>
    <t xml:space="preserve">         - в дни государственных праздников – 1,75.</t>
  </si>
  <si>
    <t>Период</t>
  </si>
  <si>
    <t>2.1.1</t>
  </si>
  <si>
    <t>2.1.2</t>
  </si>
  <si>
    <t>2.1.3</t>
  </si>
  <si>
    <t>2.2.1</t>
  </si>
  <si>
    <t>2.2.3</t>
  </si>
  <si>
    <t>2.2.4</t>
  </si>
  <si>
    <t>Неполные сутки считаются как полные сутки.</t>
  </si>
  <si>
    <t xml:space="preserve">Предельный период хранения грузов не должен превышать  90 суток. По истечении указанного срока (на 91 сутки) и до момента вывоза грузов из порта с владельца груза взимается  плата с учетом удорожающего коэффициента 3,0 к ставкам 3-го периода.  </t>
  </si>
  <si>
    <t>2.3 Стоимость хранения  контейнеров по внешнеэкономической деятельности</t>
  </si>
  <si>
    <t>Контейнеры  по внешнеэкономической деятельности</t>
  </si>
  <si>
    <t>2.3.1</t>
  </si>
  <si>
    <t>2.3.2</t>
  </si>
  <si>
    <t>2.3.3</t>
  </si>
  <si>
    <t>2.4  Стоимость хранения  контейнеров по каботажным грузам</t>
  </si>
  <si>
    <t>Контейнеры по каботажными грузами</t>
  </si>
  <si>
    <t>2.4.1</t>
  </si>
  <si>
    <t>2.4.2</t>
  </si>
  <si>
    <t>2.4.3</t>
  </si>
  <si>
    <t>Плата за хранение  порожних контейнеров взимается аналогично ставкам груженных контейнеров, с применением  коэффициента 0,8.</t>
  </si>
  <si>
    <t>5</t>
  </si>
  <si>
    <t>Порт не несет ответственность за качество груза находящегося в контейнерах.</t>
  </si>
  <si>
    <t>Наименование</t>
  </si>
  <si>
    <t>Суда каботажного плавания</t>
  </si>
  <si>
    <t>3.2.1</t>
  </si>
  <si>
    <t>3.2.2</t>
  </si>
  <si>
    <t>Все причалы за исключением                                                п. 3.2.1 ; 3.2.3</t>
  </si>
  <si>
    <t>3.2.3</t>
  </si>
  <si>
    <t>Время стоянки рассчитывается в сутках с момента постановки судна к причалу, при этом не полные сутки считаются сутками.</t>
  </si>
  <si>
    <t>Плата за использование причалов взимается с судна исходя из его длины- при стоянке лагом к причалу, или из  ширины- при стоянке кормой либо носом к причалу.</t>
  </si>
  <si>
    <t xml:space="preserve"> Значение длины или ширины судна определяются по мерительному свидетельству или документу его заменяющему.</t>
  </si>
  <si>
    <t>6</t>
  </si>
  <si>
    <t>С судов, ошвартованных вторым и последующим бортом к судну, стоящему у причала лагом, взимается 50%  расчетной стоимости оказания услуг по стоянке -  при условии подхода данного судна к причалу только для стоянки (т.е. без осуществления посадки-высадки пассажиров).</t>
  </si>
  <si>
    <t>3.3  Плата за использование  рейдового причала</t>
  </si>
  <si>
    <t>за 1-ни сутки</t>
  </si>
  <si>
    <t>для каботажного плавания</t>
  </si>
  <si>
    <t>для внешнеторговой деятельности</t>
  </si>
  <si>
    <t>4.1.1</t>
  </si>
  <si>
    <t>4.1.2</t>
  </si>
  <si>
    <t>Перешвартовка</t>
  </si>
  <si>
    <t>Условный объём буксируемого судна рассчитывается как произведение трёх величин: длины, ширины и высоты борта судна (от киля до главной палубы), указанных в Мерительном свидетельстве судна или документе, его заменяющем, и округляется в большую сторону до целого знака.</t>
  </si>
  <si>
    <t>Стоимость буксирных операций не зависит от количества и мощности буксиров  и времени их использования.</t>
  </si>
  <si>
    <t>Стоимость буксирных услуг при перетяжке судна вдоль причала (без изменения № причала) рассчитывается по часовым тарифным ставкам Таблица 4.2</t>
  </si>
  <si>
    <t>Услуги буксиров при выполнении перетяжки судна вдоль причала на расстояние более длины судна, а также при перестановке судна в порту, оплачиваются как две швартовные операции.</t>
  </si>
  <si>
    <t>Наименование судна</t>
  </si>
  <si>
    <t>Стоимость, руб. за 1 час работы буксира</t>
  </si>
  <si>
    <t>4.2.1</t>
  </si>
  <si>
    <t>4.2.2</t>
  </si>
  <si>
    <t>4.2.3</t>
  </si>
  <si>
    <t>4.2.4</t>
  </si>
  <si>
    <t xml:space="preserve">К установленным Сборником ставкам плат за буксирные, швартовные, услуги по предоставлению разъездных судов, бункеровке судов топливом применяются следующие коэффициенты: </t>
  </si>
  <si>
    <t>б). в  дни государственных праздников - 1,75.</t>
  </si>
  <si>
    <t>Размер повышения применяется только в части стоимости услуг, которая соответствует фактической длительности услуги в сверхурочное время. В дисбурсментском счете выполняется детальный расчет стоимости услуг с указанием фактической стоимости без надбавки, стоимости надбавок с указанием коэффициента.</t>
  </si>
  <si>
    <t>При этом расчет сумм надбавки выполняется по формуле:</t>
  </si>
  <si>
    <t>Н  - сумма надбавки;</t>
  </si>
  <si>
    <t>С - сумма платы по тарифу без учета повышения;</t>
  </si>
  <si>
    <t>Пн - коэффициент повышения;</t>
  </si>
  <si>
    <t xml:space="preserve">Т1 - фактическая продолжительность услуги в праздничные дни и </t>
  </si>
  <si>
    <t xml:space="preserve">в рабочие дни (ночное время); </t>
  </si>
  <si>
    <t>Т2 - фактическая продолжительность услуги.</t>
  </si>
  <si>
    <t xml:space="preserve"> Началом работы судна считается время запуска главного двигателя для выполнения работ, а окончанием - швартовка у причала места стоянки. </t>
  </si>
  <si>
    <t xml:space="preserve">Стоимость, руб.
 за одни сутки работы буксира </t>
  </si>
  <si>
    <t>4.3.1</t>
  </si>
  <si>
    <t>4.3.2</t>
  </si>
  <si>
    <t>4.3.3</t>
  </si>
  <si>
    <t>При расчёте стоимости услуг неполные сутки округляются до полных.</t>
  </si>
  <si>
    <t>Стоимость работы буксира без учёта топлива</t>
  </si>
  <si>
    <t xml:space="preserve">5.1. Плата за использование нефтемусоросборщиков и сборщиков льяльных вод </t>
  </si>
  <si>
    <t>Стоимость за 1 час работы судна (руб.)</t>
  </si>
  <si>
    <t>в режиме перехода</t>
  </si>
  <si>
    <t>в режиме приёма</t>
  </si>
  <si>
    <t>5.1.1</t>
  </si>
  <si>
    <t>"НМС-11", "НМС-36", "МНМС-33", "МНМС-97"</t>
  </si>
  <si>
    <t>5.1.2</t>
  </si>
  <si>
    <t>СЛВ "Фауна", "Мидия", "ПС-379"</t>
  </si>
  <si>
    <t>5.2. Плата за утилизацию отходов с судов</t>
  </si>
  <si>
    <t>5.2.1</t>
  </si>
  <si>
    <t xml:space="preserve">Стоимость утилизации (сдача) бытового мусора (с использованием плавсредств)                                                     </t>
  </si>
  <si>
    <t>5.2.2</t>
  </si>
  <si>
    <t xml:space="preserve">Стоимость утилизации (сдача) бытового мусора с берега (без использования плавсредств)                                                                                                       </t>
  </si>
  <si>
    <t>5.2.3</t>
  </si>
  <si>
    <t xml:space="preserve">Стоимость утилизации (сдача) сточно-фекальных вод                                          </t>
  </si>
  <si>
    <t>5.2.4</t>
  </si>
  <si>
    <t xml:space="preserve">Стоимость утилизации (сдача) льяльных (замазученных) вод                                                                                      </t>
  </si>
  <si>
    <r>
      <rPr>
        <b/>
        <u/>
        <sz val="10"/>
        <rFont val="Arial"/>
        <family val="2"/>
        <charset val="204"/>
      </rPr>
      <t>Примечание:</t>
    </r>
    <r>
      <rPr>
        <sz val="10"/>
        <rFont val="Arial"/>
        <family val="2"/>
        <charset val="204"/>
      </rPr>
      <t xml:space="preserve"> </t>
    </r>
  </si>
  <si>
    <t xml:space="preserve">Стоимость экологических услуг для судов, освобожденных от оплаты экологического сбора, складывается из:                                                                         </t>
  </si>
  <si>
    <t>a) стоимости фактически затраченного времени плавсредств в режиме перехода;</t>
  </si>
  <si>
    <t>б) стоимости фактически затраченного времени плавсредств в режиме приема;</t>
  </si>
  <si>
    <t>в) стоимости утилизации принятого количества отходов.</t>
  </si>
  <si>
    <t>5.3. Услуги по постановке и снятию бонового заграждения</t>
  </si>
  <si>
    <t>Стоимость (руб.)</t>
  </si>
  <si>
    <t>5.3.1</t>
  </si>
  <si>
    <t>Постановка и снятие бонового заграждения одного комплекта (30секций, 168 п.м)</t>
  </si>
  <si>
    <t>5.3.2</t>
  </si>
  <si>
    <t>Постановка и снятие одной секции бонового заграждения  (5,6 п.м.)</t>
  </si>
  <si>
    <t>5.4.1</t>
  </si>
  <si>
    <t>Стоимость услуги  по очистке акватории от бытового мусора</t>
  </si>
  <si>
    <t xml:space="preserve">1 час </t>
  </si>
  <si>
    <t>5.4.2</t>
  </si>
  <si>
    <t>Стоимость услуги  по сбору плавающих нефтепродуктов</t>
  </si>
  <si>
    <t xml:space="preserve">1 тонна </t>
  </si>
  <si>
    <t>Количество собранных нефтепродуктов определяется расчетным методом с помощью средств измерения и параметров сборного танка с оформлением акта фактически  собранных нефтепродуктов.</t>
  </si>
  <si>
    <t>6.1  Грузоподъёмное оборудование</t>
  </si>
  <si>
    <t>Наименование механизма</t>
  </si>
  <si>
    <t>6.1.1</t>
  </si>
  <si>
    <t xml:space="preserve">Стоимость 1-го часа работы Портального крана "Альбатрос" </t>
  </si>
  <si>
    <t>6.1.2</t>
  </si>
  <si>
    <t>Стоимость 1-го часа работы Портального крана  "Ганс"</t>
  </si>
  <si>
    <t>6.1.3</t>
  </si>
  <si>
    <t>6.1.4</t>
  </si>
  <si>
    <t>6.1.5</t>
  </si>
  <si>
    <t>6.1.6</t>
  </si>
  <si>
    <t>Стоимость 1-го часа работы  Крана РДК -160-1</t>
  </si>
  <si>
    <t>6.1.7</t>
  </si>
  <si>
    <t>Стоимость 1-го часа работы  Крана РДК -160-3</t>
  </si>
  <si>
    <t>6.1.8</t>
  </si>
  <si>
    <t>руб.</t>
  </si>
  <si>
    <t>РАЗДЕЛ №8</t>
  </si>
  <si>
    <t>8.1 Плата за услуги  по подключению к передаточным системам во время стоянки судна</t>
  </si>
  <si>
    <t>Наименование услуг</t>
  </si>
  <si>
    <t>Суда внешнеторговой деятельности</t>
  </si>
  <si>
    <t>8.1.1</t>
  </si>
  <si>
    <t>Стоимость услуг по подключению к электрическим передаточным системам в период стоянки судна</t>
  </si>
  <si>
    <t>1 кВт*ч</t>
  </si>
  <si>
    <t>8.1.2</t>
  </si>
  <si>
    <t>Стоимость услуг по подключению к  передаточным системам воды в период стоянки судна (бункеровка водой) ГТ " Камышовая"</t>
  </si>
  <si>
    <t>1 тонна</t>
  </si>
  <si>
    <t>8.1.3</t>
  </si>
  <si>
    <t>Стоимость услуг по подключению к  передаточным системам воды в период стоянки судна (бункеровка водой) (кроме ГТ "Камышовая")</t>
  </si>
  <si>
    <t>Стоимость ресурсов:  электроэнергии, воды, ГСМ, возмещается отдельно по ценам закупок.</t>
  </si>
  <si>
    <t>Пассажирский автотранспорт</t>
  </si>
  <si>
    <t>9.1.1</t>
  </si>
  <si>
    <t xml:space="preserve">микроавтобус     </t>
  </si>
  <si>
    <t>9.1.2</t>
  </si>
  <si>
    <t xml:space="preserve">автобус    </t>
  </si>
  <si>
    <t>9.1.3</t>
  </si>
  <si>
    <t>до 10 тонн</t>
  </si>
  <si>
    <t>9.1.4</t>
  </si>
  <si>
    <t>9.1.5</t>
  </si>
  <si>
    <t>9.1.6</t>
  </si>
  <si>
    <t>свыше  10 тонн</t>
  </si>
  <si>
    <t>9.1.7</t>
  </si>
  <si>
    <t>9.1.8</t>
  </si>
  <si>
    <t>9.1.9</t>
  </si>
  <si>
    <t xml:space="preserve">свыше 20 тонн </t>
  </si>
  <si>
    <t>9.1.10</t>
  </si>
  <si>
    <t>9.1.11</t>
  </si>
  <si>
    <t>9.1.14</t>
  </si>
  <si>
    <t>свыше 30 тонн</t>
  </si>
  <si>
    <t>9.1.15</t>
  </si>
  <si>
    <t>9.1.16</t>
  </si>
  <si>
    <t>специализированная техника до 10 тонн</t>
  </si>
  <si>
    <t>9.1.17</t>
  </si>
  <si>
    <t>9.1.19</t>
  </si>
  <si>
    <t>9.1.20</t>
  </si>
  <si>
    <t>9.1.21</t>
  </si>
  <si>
    <t>9.1.22</t>
  </si>
  <si>
    <t>9.1.23</t>
  </si>
  <si>
    <t>9.1.24</t>
  </si>
  <si>
    <t>Расчет за  транспортное средств с прицепом принимать, как  2-е единицы (за исключением тягача с прицепом)</t>
  </si>
  <si>
    <t>10.1.1</t>
  </si>
  <si>
    <t>для приема схемы учета (для первичного подключения)</t>
  </si>
  <si>
    <t>час</t>
  </si>
  <si>
    <t>10.1.2</t>
  </si>
  <si>
    <t>для обследования схемы учета (для повторного подключения)</t>
  </si>
  <si>
    <t>10.1.3</t>
  </si>
  <si>
    <t>10.1.4</t>
  </si>
  <si>
    <t xml:space="preserve">за 1 куб.м </t>
  </si>
  <si>
    <t>10.1.5</t>
  </si>
  <si>
    <t>Размещение рекламной (информации) продукции размером  до 0,1 кв. м.</t>
  </si>
  <si>
    <t>10.1.6</t>
  </si>
  <si>
    <t>Размещение рекламной (информации) продукции размером  свыше 0,1 кв. м.</t>
  </si>
  <si>
    <t>10.1.7</t>
  </si>
  <si>
    <t>военного судна под иностранным флагом, круизного  судна, яхты, пассажирского судна любого типа (причал №143)</t>
  </si>
  <si>
    <t>за 1 судозаход</t>
  </si>
  <si>
    <t>10.1.8</t>
  </si>
  <si>
    <t xml:space="preserve">для  судов  под  национальным  флагом       </t>
  </si>
  <si>
    <t xml:space="preserve"> с 1-го пассажира за 1 операцию      </t>
  </si>
  <si>
    <t>10.1.9</t>
  </si>
  <si>
    <t>Кассовое обслуживание пассажиров на Морском вокзале порта</t>
  </si>
  <si>
    <t xml:space="preserve">за один билет </t>
  </si>
  <si>
    <t>Хранение багажа в камере хранения морского вокзала порта</t>
  </si>
  <si>
    <t>1 место в течение суток</t>
  </si>
  <si>
    <t xml:space="preserve">Ограждение релингами  для обеспечения праздничных и других мероприятий   </t>
  </si>
  <si>
    <t>1-н релинг в сутки</t>
  </si>
  <si>
    <t>Услуги по предоставлению доступа к кабельной канализации связи и локальной сети</t>
  </si>
  <si>
    <t>1-н  п.метр  в месяц</t>
  </si>
  <si>
    <t>Ксероксная копия</t>
  </si>
  <si>
    <t>1-н лист (одностороннее)</t>
  </si>
  <si>
    <t>Факсимильное сообщение</t>
  </si>
  <si>
    <t>1 чел*час</t>
  </si>
  <si>
    <t>Услуги слесаря по ремонту и обслуживанию перегрузочных машин</t>
  </si>
  <si>
    <t xml:space="preserve">Услуги электромонтера по ремонту и обслуживанию электрооборудования </t>
  </si>
  <si>
    <t>Услуги слесаря-сантехника</t>
  </si>
  <si>
    <t>до 20 человек  до 18.00 часов</t>
  </si>
  <si>
    <t>1 час</t>
  </si>
  <si>
    <t>до 20 человек  после 18.00 часов</t>
  </si>
  <si>
    <t>свыше 20 человек до 18.00 часов</t>
  </si>
  <si>
    <t>свыше 20 человек после 18.00 часов</t>
  </si>
  <si>
    <t>Стоимость 1 часа работы гидрографического катера "Гидрограф-1"</t>
  </si>
  <si>
    <t>1час</t>
  </si>
  <si>
    <t>Стоимость 1 часа работы маломерного судна  "Гидрограф-4"</t>
  </si>
  <si>
    <t>Стоимость работы специалиста с оборудованием для выполнения гидрографических работ</t>
  </si>
  <si>
    <t>Стоимость стирки белья</t>
  </si>
  <si>
    <t>1 кг</t>
  </si>
  <si>
    <t>сутки</t>
  </si>
  <si>
    <t>7 суток</t>
  </si>
  <si>
    <t>30 суток</t>
  </si>
  <si>
    <t>Стоимость использования инфраструктуры порта автотранспортом</t>
  </si>
  <si>
    <t>7</t>
  </si>
  <si>
    <t>9.2.1.</t>
  </si>
  <si>
    <t>2,4</t>
  </si>
  <si>
    <t xml:space="preserve">Примечание </t>
  </si>
  <si>
    <t>руб. за1м2 площади в сутки</t>
  </si>
  <si>
    <t>9.2.3</t>
  </si>
  <si>
    <t>9.2.2</t>
  </si>
  <si>
    <t>3,39</t>
  </si>
  <si>
    <t>10.2 Обслуживание маломерных судов</t>
  </si>
  <si>
    <t xml:space="preserve">Наименование услуги </t>
  </si>
  <si>
    <t>Единица измерения</t>
  </si>
  <si>
    <t>10.2.1</t>
  </si>
  <si>
    <t>одно судно в месяц</t>
  </si>
  <si>
    <r>
      <t>За услуги швартовной команды , оказанные в дневное время с 06</t>
    </r>
    <r>
      <rPr>
        <vertAlign val="superscript"/>
        <sz val="10"/>
        <color indexed="8"/>
        <rFont val="Arial"/>
        <family val="2"/>
        <charset val="204"/>
      </rPr>
      <t>00</t>
    </r>
    <r>
      <rPr>
        <sz val="10"/>
        <color indexed="8"/>
        <rFont val="Arial"/>
        <family val="2"/>
        <charset val="204"/>
      </rPr>
      <t xml:space="preserve"> до 22</t>
    </r>
    <r>
      <rPr>
        <vertAlign val="superscript"/>
        <sz val="10"/>
        <color indexed="8"/>
        <rFont val="Arial"/>
        <family val="2"/>
        <charset val="204"/>
      </rPr>
      <t xml:space="preserve"> 00</t>
    </r>
    <r>
      <rPr>
        <sz val="10"/>
        <color indexed="8"/>
        <rFont val="Arial"/>
        <family val="2"/>
        <charset val="204"/>
      </rPr>
      <t>часов:  в дни государственных праздников, применяется повышающий коэффициент  – 1,50</t>
    </r>
  </si>
  <si>
    <r>
      <t>За услуги швартовной команды, оказанные в ночное время с 22</t>
    </r>
    <r>
      <rPr>
        <vertAlign val="superscript"/>
        <sz val="10"/>
        <color indexed="8"/>
        <rFont val="Arial"/>
        <family val="2"/>
        <charset val="204"/>
      </rPr>
      <t>00</t>
    </r>
    <r>
      <rPr>
        <sz val="10"/>
        <color indexed="8"/>
        <rFont val="Arial"/>
        <family val="2"/>
        <charset val="204"/>
      </rPr>
      <t xml:space="preserve"> до 24</t>
    </r>
    <r>
      <rPr>
        <vertAlign val="superscript"/>
        <sz val="10"/>
        <color indexed="8"/>
        <rFont val="Arial"/>
        <family val="2"/>
        <charset val="204"/>
      </rPr>
      <t>00</t>
    </r>
    <r>
      <rPr>
        <sz val="10"/>
        <color indexed="8"/>
        <rFont val="Arial"/>
        <family val="2"/>
        <charset val="204"/>
      </rPr>
      <t xml:space="preserve"> и с 00</t>
    </r>
    <r>
      <rPr>
        <vertAlign val="superscript"/>
        <sz val="10"/>
        <color indexed="8"/>
        <rFont val="Arial"/>
        <family val="2"/>
        <charset val="204"/>
      </rPr>
      <t>00</t>
    </r>
    <r>
      <rPr>
        <sz val="10"/>
        <color indexed="8"/>
        <rFont val="Arial"/>
        <family val="2"/>
        <charset val="204"/>
      </rPr>
      <t xml:space="preserve"> до 06</t>
    </r>
    <r>
      <rPr>
        <vertAlign val="superscript"/>
        <sz val="10"/>
        <color indexed="8"/>
        <rFont val="Arial"/>
        <family val="2"/>
        <charset val="204"/>
      </rPr>
      <t>00</t>
    </r>
    <r>
      <rPr>
        <sz val="10"/>
        <color indexed="8"/>
        <rFont val="Arial"/>
        <family val="2"/>
        <charset val="204"/>
      </rPr>
      <t>часов :</t>
    </r>
  </si>
  <si>
    <t>9.2.4</t>
  </si>
  <si>
    <t>Плата за использование открытой площадки для временного хранения материалов, размещения оборудования и некапитальных объектов Заказчика</t>
  </si>
  <si>
    <t>На территории прилегающей к 52 причалу</t>
  </si>
  <si>
    <t>9.2 Плата за оказание услуг по использованию инфраструктуры Порта сторонними организациями.</t>
  </si>
  <si>
    <t xml:space="preserve"> за услуги, оказанные с 06час.00 мин. до 22 час.00 мин. в  дни государственных праздников, применяется повышающий коэффициент - 1,5.</t>
  </si>
  <si>
    <t xml:space="preserve"> за услуги, оказанные в ночное время с 22 час.00 мин. до 06 час.00 мин (Согласно ст.  96 ТК РФ):</t>
  </si>
  <si>
    <t>Приложение № 3</t>
  </si>
  <si>
    <t>Стоимость,  за 1м.куб. условного объема (руб.)</t>
  </si>
  <si>
    <t>до 10 суток</t>
  </si>
  <si>
    <t xml:space="preserve">Предельный период хранения не должен превышать  90 суток. По истечении указанного срока (на 91 сутки) и до момента вывоза грузов из порта с владельца груза взимается  плата с учетом удорожающего коэффициента 3,0 к ставкам 2-го периода.  </t>
  </si>
  <si>
    <t xml:space="preserve">5.4. Услуги вспомогательного флота по очистке акваторий порта от загрязнений,   возникших в результате форс-мажора. </t>
  </si>
  <si>
    <r>
      <t>1м</t>
    </r>
    <r>
      <rPr>
        <vertAlign val="superscript"/>
        <sz val="10"/>
        <color indexed="8"/>
        <rFont val="Arial"/>
        <family val="2"/>
        <charset val="204"/>
      </rPr>
      <t>3</t>
    </r>
    <r>
      <rPr>
        <sz val="10"/>
        <color indexed="8"/>
        <rFont val="Arial"/>
        <family val="2"/>
        <charset val="204"/>
      </rPr>
      <t xml:space="preserve"> условного объема судна</t>
    </r>
  </si>
  <si>
    <t>1.</t>
  </si>
  <si>
    <t>2.</t>
  </si>
  <si>
    <r>
      <t>Стоимость, руб. за 1 м</t>
    </r>
    <r>
      <rPr>
        <vertAlign val="superscript"/>
        <sz val="10"/>
        <rFont val="Arial"/>
        <family val="2"/>
        <charset val="204"/>
      </rPr>
      <t>3</t>
    </r>
    <r>
      <rPr>
        <sz val="10"/>
        <rFont val="Arial"/>
        <family val="2"/>
        <charset val="204"/>
      </rPr>
      <t xml:space="preserve"> отходов (руб.)</t>
    </r>
  </si>
  <si>
    <t>Использование набережной для подхода/отхода маломерных судов с цель посадки/высадки пассажиров</t>
  </si>
  <si>
    <t>Набережные для подхода/отхода маломерных судов независимо от количества подходов и дней подходов/отходов в месяце.</t>
  </si>
  <si>
    <t>(в руб. за 1-ну тонну )</t>
  </si>
  <si>
    <t>Зерно и семена: выгрузка навалом</t>
  </si>
  <si>
    <t>(в руб. за 1-ну тонну)</t>
  </si>
  <si>
    <t>(в руб. за 1-н контейнер)</t>
  </si>
  <si>
    <t>В аккордных ставках не учтено : стоимость заполнение контейнеров и выгрузки из контейнеров, эти работы выполняются портом по заявкам владельцев груза за отдельную плату согласно таблице 1.1 по  ставкам 2-й категории с дифференциация  по номенклатуре грузов</t>
  </si>
  <si>
    <t>Стоимость  услуг швартовной команды при швартовках /от швартовках в разрезе категории судна: все суда,  кроме накатных, наплавных и контейнеровозов, наливных</t>
  </si>
  <si>
    <t>Стоимость  услуг швартовной команды при швартовках /от швартовках в разрезе категории судна: суда накатные, наплавные и контейнеровозы, наливные</t>
  </si>
  <si>
    <t xml:space="preserve">         - в рабочие дни, субботу, воскресенье применяется повышающий коэффициент -1,25;</t>
  </si>
  <si>
    <t>4.1 Плата за буксирные операции, связанные со швартовкой, перетяжкой, перешвартовкой и от швартовкой в порту судов, осуществляющих грузовые операции</t>
  </si>
  <si>
    <t>Швартовка/от швартовка</t>
  </si>
  <si>
    <t>Тарифы на услуги буксиров установлены на одну из швартовных операций (швартовка судна, от швартовка судна, перетяжка судна вдоль причала на расстояние менее длины судна)</t>
  </si>
  <si>
    <t>Тариф применяется при линейной буксировке и обеспечении линейных буксиров вне акватории г. Севастополя и на расстоянии более 12 миль от порта.</t>
  </si>
  <si>
    <t>Тарифы на услуги буксиров установлены на одну из швартовных операций (швартовка судна, от швартовка судна, перетяжка судна вдоль причала на расстояние менее длины судна).</t>
  </si>
  <si>
    <t>а). в рабочие дни, субботу, воскресенье применяется повышающий коэффициент - 1,25;</t>
  </si>
  <si>
    <t>Тариф                      (руб.)</t>
  </si>
  <si>
    <t>руб.*1час</t>
  </si>
  <si>
    <t>руб.*1тонну</t>
  </si>
  <si>
    <t>руб.* 1час</t>
  </si>
  <si>
    <t>При оформление пропуска на служебный легковой транспорт сторонних организаций на срок действия 1(один) год применяется коэффициент 0,75 к расчетному тарифу на использование инфраструктуры  ГУПГС "СМП" за 12 (двенадцать месяцев)</t>
  </si>
  <si>
    <t>Стоимость                 (руб.)</t>
  </si>
  <si>
    <t>Суда осуществляющие круизное сообщение , выполняющие рейсы загранплавания, для судов под иностранным флагом</t>
  </si>
  <si>
    <t>Отсчет фактически затраченного времени начинается  от  швартовки с места стоянки судна к месту оказания услуги, и до времени  возвращения судна к месту дислокации.</t>
  </si>
  <si>
    <t>2.1  Стоимость хранения экспортных грузов</t>
  </si>
  <si>
    <t>до 30 суток включительно</t>
  </si>
  <si>
    <t>от 31 до 60 суток включительно</t>
  </si>
  <si>
    <t xml:space="preserve">2.2     Стоимость хранения импортных и каботажных грузов </t>
  </si>
  <si>
    <t>до 14 суток включительно</t>
  </si>
  <si>
    <t xml:space="preserve">9.1 Использование инфраструктуры Порта сторонними организациями для 1 автомобиля  </t>
  </si>
  <si>
    <t xml:space="preserve"> легковой автомобиль</t>
  </si>
  <si>
    <t>причалы порта (за исключением № 210; 238)</t>
  </si>
  <si>
    <t xml:space="preserve">причалы № 214; 231                     </t>
  </si>
  <si>
    <r>
      <t xml:space="preserve">031, 071 - 073, 076, 077, </t>
    </r>
    <r>
      <rPr>
        <sz val="10"/>
        <color indexed="10"/>
        <rFont val="Arial"/>
        <family val="2"/>
        <charset val="204"/>
      </rPr>
      <t xml:space="preserve">131, </t>
    </r>
    <r>
      <rPr>
        <sz val="10"/>
        <color indexed="8"/>
        <rFont val="Arial"/>
        <family val="2"/>
        <charset val="204"/>
      </rPr>
      <t>261, 451, 463, 611, 621 - 626, 631 - 635, 641, 651 - 653, 682, 692, 693 </t>
    </r>
  </si>
  <si>
    <t>Рыболовецкие суда, после завершения грузовых операций на причалах 215 обязаны освободить данные причалы в течение 12 часов. В случае перехода рыболовецких  судов после выполнения ПРР на причалы для отстоя ( в течение одних и тех же суток), оплата за отстой взимается  со следующих за грузовыми операциями суток.</t>
  </si>
  <si>
    <t xml:space="preserve">№ п/п </t>
  </si>
  <si>
    <t>от 61 до 90 суток включительно</t>
  </si>
  <si>
    <t>2.2.2</t>
  </si>
  <si>
    <t>от 10  до 60 суток включительно</t>
  </si>
  <si>
    <t>с 61 суток и свыше</t>
  </si>
  <si>
    <t>Тариф (руб)</t>
  </si>
  <si>
    <t xml:space="preserve"> за 1 погонный метр причальной стенки  в сутки</t>
  </si>
  <si>
    <t>Причалы, используемые для стоянки рыболовецких судов</t>
  </si>
  <si>
    <t>Тариф   за   использование   причалов   рассчитывается   за   один   погонный   метр причальной стенки в сутки и не зависит от  количества  подходов к  причалу  и количества причалов, которые были использованы одним судном в течение одних суток.</t>
  </si>
  <si>
    <t>При наличии возможности швартование судов осуществляется лагом к причальной стенке. При отсутствии такой возможности - вторым бортом. Швартование кормой к причальной стенке осуществляется только по согласованию с диспетчером порта.</t>
  </si>
  <si>
    <t xml:space="preserve">1.2  Плата за использование причалов порта при перевалке грузов силами и средствами клиентов </t>
  </si>
  <si>
    <t>1.2.4</t>
  </si>
  <si>
    <t>1.3  Аккордные ставки плат за производство погрузо-разгрузочных работ грузов требующих повышенного обеспечения техники безопасности</t>
  </si>
  <si>
    <t xml:space="preserve">1.4 Аккордные ставки плат за погрузку на суда или выгрузку из судов груженных универсальных контейнеров </t>
  </si>
  <si>
    <t>1.4.3</t>
  </si>
  <si>
    <t>1.4.4</t>
  </si>
  <si>
    <t>1.4.5</t>
  </si>
  <si>
    <t>1.4.6</t>
  </si>
  <si>
    <t>1.4.7</t>
  </si>
  <si>
    <t>1.5  Аккордная ставка  по  обеспечению погрузки/выгрузки колесной техники   во время захода и стоянки парома в порту</t>
  </si>
  <si>
    <t>1.6 Прочие услуги,  связанные с перевалкой грузов</t>
  </si>
  <si>
    <t>1.6.1</t>
  </si>
  <si>
    <t>1.6.2</t>
  </si>
  <si>
    <t>1.6.3</t>
  </si>
  <si>
    <t>1.6.4</t>
  </si>
  <si>
    <t>1.6.5</t>
  </si>
  <si>
    <t>1.6.6</t>
  </si>
  <si>
    <t>1.6.7</t>
  </si>
  <si>
    <t>1.6.8</t>
  </si>
  <si>
    <t>1.6.9</t>
  </si>
  <si>
    <t>Причалы по территориальному признаку перевалки грузов</t>
  </si>
  <si>
    <t>8</t>
  </si>
  <si>
    <t xml:space="preserve">При использовании закрытых объектов инфраструктуры порта под сельскохозяйственные и продовольственные грузы одними сторонними организациями, возможно размещение только аналогичных грузов для других сторонних организаций на этих же объектах. При отсутствии грузов других сторонних организаций, вне зависимости от фактически занимаемой грузом площади, расчет и оплата производятся за всю полезную площадь закрытого объекта. </t>
  </si>
  <si>
    <t>Предельный срок использования объектов инфраструктуры  не должен превышать  90 суток, после чего Порт вправе потребовать незамедлительного вывоза груза с территории Порта. В противном случае с 91 суток и до момента вывоза груза с территории Порта с владельца груза взимается плата с учетом удорожающего коэффициента 3,0.</t>
  </si>
  <si>
    <t>Порт не несет ответственность за качество и сохранность грузов, находящихся на объектах инфраструктуры.</t>
  </si>
  <si>
    <t>*Исключен прикзом №166 от 13.07.2020</t>
  </si>
  <si>
    <t>№ п/п</t>
  </si>
  <si>
    <t>для оказания услуг электролаборатории</t>
  </si>
  <si>
    <t>для приема ТКО V класса опасности</t>
  </si>
  <si>
    <t>10.1 Вызов специалиста порта</t>
  </si>
  <si>
    <t>Выезд специалиста из ГТ "Камышовая" в ГТ "Инкерман"</t>
  </si>
  <si>
    <t>1 услуга</t>
  </si>
  <si>
    <t>10.3 Размещение реламной (информации) продукции внутри плавсредства за 1 ед. в месяц</t>
  </si>
  <si>
    <t>10.3.1</t>
  </si>
  <si>
    <t>10.3.2</t>
  </si>
  <si>
    <t xml:space="preserve">10.4 Информационно-справочное  обслуживание </t>
  </si>
  <si>
    <t>10.4.1</t>
  </si>
  <si>
    <t>10.4.2</t>
  </si>
  <si>
    <t xml:space="preserve">10.5 Посадка, высадка или транзит  пассажиров  на причале  №143 </t>
  </si>
  <si>
    <t>10.5.1</t>
  </si>
  <si>
    <t>10.5.2</t>
  </si>
  <si>
    <t>10.5.3</t>
  </si>
  <si>
    <t>10.5.4</t>
  </si>
  <si>
    <t>10.5.5</t>
  </si>
  <si>
    <t>10.5.6</t>
  </si>
  <si>
    <t>10.6 Предоставление конференц-зала  в здании Морвокзала, пл. Нахимова,5</t>
  </si>
  <si>
    <t>10.6.1</t>
  </si>
  <si>
    <t>10.6.2</t>
  </si>
  <si>
    <t>10.6.3</t>
  </si>
  <si>
    <t>10.6.4</t>
  </si>
  <si>
    <t>10.7 Гидрографические работы</t>
  </si>
  <si>
    <t>10.7.1</t>
  </si>
  <si>
    <t>10.7.2</t>
  </si>
  <si>
    <t>10.7.3</t>
  </si>
  <si>
    <t>10.7.4</t>
  </si>
  <si>
    <t>10.8.1</t>
  </si>
  <si>
    <t>10.8.2</t>
  </si>
  <si>
    <t>10.8.3</t>
  </si>
  <si>
    <t>10.8.4</t>
  </si>
  <si>
    <t>10.8.5</t>
  </si>
  <si>
    <t>10.8 Дополнительные услуги</t>
  </si>
  <si>
    <t>до 50  единиц включительно</t>
  </si>
  <si>
    <t>свыше 100 едениц</t>
  </si>
  <si>
    <t xml:space="preserve">Стоимость    (руб.)                                                       </t>
  </si>
  <si>
    <t>Услуги по ручной уборке причала № 143 для обслуживаея судна, осуществляющего круизное сообщение</t>
  </si>
  <si>
    <t>Медицинкое освидетельствование  в фельдшерском пункте</t>
  </si>
  <si>
    <t>Дополнительная диспетчеризация на причалах, используемых при осуществлении городских пассажирских перевозок</t>
  </si>
  <si>
    <t>1 сутки</t>
  </si>
  <si>
    <t>3.2  Плата за использование причалов для стоянки судов без выполнения грузовых операций</t>
  </si>
  <si>
    <t>Стоимость с НДС (руб.)</t>
  </si>
  <si>
    <t>9.2.5</t>
  </si>
  <si>
    <t>На территории прилегающей к 56 причалу</t>
  </si>
  <si>
    <t xml:space="preserve">Технологическое использование  1м2 складской/причальной площади порта для размещения производственных средств клиентов, участвующих в процессе по перевалке грузов  </t>
  </si>
  <si>
    <t>9.2.6</t>
  </si>
  <si>
    <t>Территории Камышовое шоссе 3</t>
  </si>
  <si>
    <t>от 15-и  до 30 суток включительно</t>
  </si>
  <si>
    <t>Грузовой автотранспорт грузоподъемностью (с учетом результатов фактического взвешивания)</t>
  </si>
  <si>
    <t>При использовании субъектов хозяйствования 1м2 закрытых объектов инфраструктуры порта - контейнеров - укрытий (КПП) применяется повышащий коэффициент 3,3</t>
  </si>
  <si>
    <t>за 1 судно в месяц</t>
  </si>
  <si>
    <t>10.8.6</t>
  </si>
  <si>
    <t xml:space="preserve"> 1 час</t>
  </si>
  <si>
    <t>Усиление контроля на летний сезон</t>
  </si>
  <si>
    <t>руб. за 1м2 площади в сутки</t>
  </si>
  <si>
    <t>3.2.4</t>
  </si>
  <si>
    <t>Объекты: морского вокзала , ГТ "Инкерман", ГТ "Камышовая" и иные</t>
  </si>
  <si>
    <t>9.2.7</t>
  </si>
  <si>
    <t>На территории прилегающей к 220 причалу</t>
  </si>
  <si>
    <t>9.2.8</t>
  </si>
  <si>
    <t>Использование 1м2 закрытых объектов инфраструктуры порта</t>
  </si>
  <si>
    <t>9.2.9</t>
  </si>
  <si>
    <t>Для погрузки продуктов переработк зерна, (в части "Категории аккордных ставок для внешнеторговой деятельности"), применяется понижающий коэффициент 0,77 - сроком до 01.10.2021</t>
  </si>
  <si>
    <t>Тарно-штучные грузы на паллетах, биг-беги *2</t>
  </si>
  <si>
    <t>9.3 Использование инфраструктуры порта сторонними организацияи (для отстоя туристических автобусов без пассажиров)</t>
  </si>
  <si>
    <t>Автобусы особо малого и малого класса (руб.)</t>
  </si>
  <si>
    <t>Автобусы среднего, большого и особо большого класса (руб.)</t>
  </si>
  <si>
    <t>9.3.1</t>
  </si>
  <si>
    <t>без НДС</t>
  </si>
  <si>
    <t>с НДС</t>
  </si>
  <si>
    <t>255,83</t>
  </si>
  <si>
    <t>307,00</t>
  </si>
  <si>
    <t>420,00</t>
  </si>
  <si>
    <t>504,00</t>
  </si>
  <si>
    <t>Стоимость использования 1м2 закрытой инфраструктуры Морского вокзала для вендинговых аппаратов</t>
  </si>
  <si>
    <t>руб. за 1м2 площади в месяц</t>
  </si>
  <si>
    <t>Территория Морского вокзала</t>
  </si>
  <si>
    <t>9.2.10</t>
  </si>
  <si>
    <t>Объекты инфраструктуры порта</t>
  </si>
  <si>
    <t>Причалы порта</t>
  </si>
  <si>
    <t>Для клиентов, использующих инфраструктуру причалов (п.9.2.10) более одного года к ставке тарифа применять коэффициент 0,7 при условии своевременной оплаты.</t>
  </si>
  <si>
    <t>тариф (руб.)</t>
  </si>
  <si>
    <t>10</t>
  </si>
  <si>
    <t>1.1.26  в том числе</t>
  </si>
  <si>
    <t>За 1 тонну груза, руб.</t>
  </si>
  <si>
    <t xml:space="preserve">одна декларация </t>
  </si>
  <si>
    <t>одна  тонна груза</t>
  </si>
  <si>
    <t>одна тонна груза</t>
  </si>
  <si>
    <t>одно транспортное средство</t>
  </si>
  <si>
    <t>одна тонна груза ( для тарно-штучных грузов)</t>
  </si>
  <si>
    <t>Исключен приказом от 15.07.2021г. №151</t>
  </si>
  <si>
    <t>1.5 Аккордные ставка  по  обеспечению погрузки/выгрузки колесной техники   во время захода и стоянки парома в порту</t>
  </si>
  <si>
    <t xml:space="preserve">2.2  Стоимость хранения импортных и каботажных грузов </t>
  </si>
  <si>
    <t>2.3  Стоимость хранения  контейнеров по внешнеэкономической деятельности</t>
  </si>
  <si>
    <t>4.2 Плата за использование буксиров порта при проведении буксирных операций, не связанных с выполнением судном грузовых операций (в пределах акватории Севастопольского морского порта)</t>
  </si>
  <si>
    <t>4.3  Плата за использование буксиров порта при проведении буксирных операций, не связанных с выполнением судном грузовых операций (вне акватории Севастопольского морского порта)</t>
  </si>
  <si>
    <t>9.2 Использование легкового автотранспорта</t>
  </si>
  <si>
    <t xml:space="preserve">9.1  Использование инфраструктуры Порта сторонними организациями для 1 автомобиля  </t>
  </si>
  <si>
    <t>10.4 Информационно-справочное  обслуживание</t>
  </si>
  <si>
    <t>4.3 Плата за использование буксиров порта при проведении буксирных операций, не связанных с выполнением судном грузовых операций (вне акватории Севастопольского морского порта)</t>
  </si>
  <si>
    <t>Раздел №2  Хранение грузов</t>
  </si>
  <si>
    <t>Раздел № 3 Плата за использование причалов и территории порта</t>
  </si>
  <si>
    <t>Раздел №4  Плата за буксирные операции</t>
  </si>
  <si>
    <t>Раздел №5 Плата за экологические услуги, оказываемые судами вспомогательного флота</t>
  </si>
  <si>
    <t>Раздел №6  Плата за услуги машин и механизмов</t>
  </si>
  <si>
    <t>Раздел №8</t>
  </si>
  <si>
    <t>Раздел №10 Использование инфраструктуры Порта</t>
  </si>
  <si>
    <t>4.1  Плата за буксирные операции, связанные со швартовкой,перетяжкой,перешвартовкой и отшвартовкой в порту судов, осуществляющих грузовые операции</t>
  </si>
  <si>
    <t>4.2  Плата за использование буксиров порта при проведении буксирных операций, не связанных с выполнением судном грузовых операций (в пределах акватории Севастопольского морского порта)</t>
  </si>
  <si>
    <t>РАЗДЕЛ №3 Плата за использование причалов и территории порта</t>
  </si>
  <si>
    <t>РАЗДЕЛ №2  Хранение грузов</t>
  </si>
  <si>
    <t>РАЗДЕЛ №4 Плата за буксирные операции</t>
  </si>
  <si>
    <t>РАЗДЕЛ № 6 Плата за услуги машин и механизмов</t>
  </si>
  <si>
    <t>РАЗДЕЛ № 9 Использование инфраструктуры Порта</t>
  </si>
  <si>
    <t>РАЗДЕЛ 10  Прочие услуги</t>
  </si>
  <si>
    <t>РАЗДЕЛ № 5 Плата за экологические услуги, оказываемые судами вспомогательного флота</t>
  </si>
  <si>
    <t>При проведении ремонтных работ на плавсредстве, стоящем у причала, дополнительно взимается плата за  использование площади причала. Для расчета стоимости использовать условную ширину причала 2,5м и длину судна, с учетом тарифа за использование причала.</t>
  </si>
  <si>
    <t>При размещении плавсредств сторонних организаций на причалах порта при расчете учитывать зону безопасной стоянки плавсредства 1 (один) метр.</t>
  </si>
  <si>
    <t>Раздел № 9  Использование инфраструктуры Порта</t>
  </si>
  <si>
    <t>Раздел № 7  Услуги по перевозке пассажиров</t>
  </si>
  <si>
    <t>Раздел №1  Перевалка грузов</t>
  </si>
  <si>
    <t>РАЗДЕЛ №1  Перевалка грузов</t>
  </si>
  <si>
    <t>Использование 1м2 объектов открытой инфраструктуры порта для размещения имущества</t>
  </si>
  <si>
    <r>
      <t>Использование 1м2 объектов открытой инфраструктуры порта для размещения имущества*</t>
    </r>
    <r>
      <rPr>
        <vertAlign val="superscript"/>
        <sz val="10"/>
        <color indexed="8"/>
        <rFont val="Arial"/>
        <family val="2"/>
        <charset val="204"/>
      </rPr>
      <t>1</t>
    </r>
  </si>
  <si>
    <t>Причалы № 144, 143,138,117 (за искл. п.3.2.4)</t>
  </si>
  <si>
    <t>При расчете стоимости услуг по часовым ставкам время работы НМС, МНМС, СЛВ и ПС:                                                                                              1.1.  в режиме перехода округляется в сторону увеличения:                                                                                                                                                                                           до 0,5 часа включительно принимается за 0,5 часа;                                                                                                                                                                                                                                                                                                                  1.2 более 0,5 часа - за 1 час,</t>
  </si>
  <si>
    <t>1.3 в режиме приема учитывается по факту.</t>
  </si>
  <si>
    <t>К установленным Сборником ставкам плат за использование нефтемусоросборщиков и сборщиков льяльных вод применяются следующие коэффициенты:                                                                                                                                                                                                                                          2.1 за услуги, оказанные с 06час.00 мин. до 22 час.00 мин. в  дни государственных праздников, применяется повышающий коэффициент - 1,5.                                                                                                                                                                                                                                                                                                                                                                                                                                           2.2 за услуги, оказанные в ночное время с 22 час.00 мин. до 06 час.00 мин (Согласно ст.  96 ТК РФ):</t>
  </si>
  <si>
    <t>При расчете стоимости услуг по часовым ставкам общее время работы буксира округляется в сторону увеличения:                                                                                                                                                                                       - до 0,5 часа включительно принимается за 0,5 часа;                                                                                                                                                   - более 0,5 часа - за 1 час.</t>
  </si>
  <si>
    <t>а) в рабочие дни ,субботу, воскресенье применяется повышающий коэффициент - 1,25;</t>
  </si>
  <si>
    <t>б) в  дни государственных праздников - 1,75</t>
  </si>
  <si>
    <t>Стоимость одних суток работы буксира мощностью  1200 л.с. / 882 кВт</t>
  </si>
  <si>
    <t>Стоимость одних суток работы буксира мощностью 315 л.с. / 232 кВт</t>
  </si>
  <si>
    <t>Стоимость одних суток работы буксира мощностью 1600 л.с. / 1177 кВт</t>
  </si>
  <si>
    <t>Стоимость 1-го часа работы буксира мощностью 900-1200 л.с. / 662-882 кВт</t>
  </si>
  <si>
    <t>Стоимость 1-го часа работы буксира мощностью 315 л.с. / 232кВт</t>
  </si>
  <si>
    <t>Стоимость 1-го часа работы буксира мощностью 1600 л.с. / 1177кВт</t>
  </si>
  <si>
    <t>Стоимость 1-го часа работы буксира мощностью 2500 л.с. / 1838кВт</t>
  </si>
  <si>
    <t xml:space="preserve">Десятифутовый (ISO-1D)   </t>
  </si>
  <si>
    <t xml:space="preserve">Двадцатифутовый (ISO-1C)   </t>
  </si>
  <si>
    <t>Сорокафутовый (ISO-1A)</t>
  </si>
  <si>
    <t xml:space="preserve">Сорокапятифутовый (ISO-1A) </t>
  </si>
  <si>
    <t>Сорокапятифутовый (ISO-1A)</t>
  </si>
  <si>
    <t xml:space="preserve">Хранение на площадях открытых складов  за 1 т/сут </t>
  </si>
  <si>
    <t xml:space="preserve">Хранение на площадях блока складов за 1 т/сут </t>
  </si>
  <si>
    <t>Хранение на площадях металлических ангаров 1 т/сут</t>
  </si>
  <si>
    <t xml:space="preserve">Хранение на площадях металлических ангаров  1 т/сут </t>
  </si>
  <si>
    <t xml:space="preserve">Суда внешнеторгов. деятельности         </t>
  </si>
  <si>
    <t>Использование легкового автотранспорта</t>
  </si>
  <si>
    <t>9.2 Плата за оказание услуг по использованию инфраструктуры Порта сторонними организациями</t>
  </si>
  <si>
    <t>Стоимость, руб. за 1м2 в сутки</t>
  </si>
  <si>
    <t xml:space="preserve"> 2.5.1</t>
  </si>
  <si>
    <t>Хранение имущества на участке без покрытия</t>
  </si>
  <si>
    <t>Хранение имущества на благоустроенной территории</t>
  </si>
  <si>
    <t>Территория Камышовое шоссе,3</t>
  </si>
  <si>
    <t>Территория, прилегающая к 220 причалу</t>
  </si>
  <si>
    <t>2.5.2</t>
  </si>
  <si>
    <t>2.5 Стоимость хранения имущества, не связанного с перевалкой грузов.</t>
  </si>
  <si>
    <t>2.5  Стоимость хранения имущества, не связанного с перевалкой грузов.</t>
  </si>
  <si>
    <t>Использование 1м2 закрытых объектов инфраструктуры порта*4;5;8</t>
  </si>
  <si>
    <t>2.5.3</t>
  </si>
  <si>
    <t>2.5.4</t>
  </si>
  <si>
    <t>Хранение  имущества в закрытых объектах инфраструктуры порта</t>
  </si>
  <si>
    <t>Все объекты инфраструктуры порта</t>
  </si>
  <si>
    <t>1.6 Прочие услуги, в т.ч. связанные с перевалкой грузов</t>
  </si>
  <si>
    <t>10.7 Тарифы Управления НГО</t>
  </si>
  <si>
    <t>Стоимость  без НДС               (руб.)</t>
  </si>
  <si>
    <t>Стоимость 1 часа работы маломерного судна  "Гидрограф-6"</t>
  </si>
  <si>
    <t>Стоимость 1 часа работы маломерного судна  "Гидрограф-7"</t>
  </si>
  <si>
    <t>Стоимость работы по корректуре одной морской карты</t>
  </si>
  <si>
    <t>Стоимость работы по корректуре одного руководства для плавания</t>
  </si>
  <si>
    <t>10.7.5</t>
  </si>
  <si>
    <t>10.7.6</t>
  </si>
  <si>
    <t>1 карта</t>
  </si>
  <si>
    <t>1 руководство для плавания</t>
  </si>
  <si>
    <t>10.7.7</t>
  </si>
  <si>
    <t>1. При перемещение грузов обусловленной производственной необходимостью ГУПГС "СМП" и/или требованиями органов таможенного управления, тарифы на услуги механизатора (докера-механизатора) комплексной бригады на погрузочно-разгрузочные работы применяются с учетом коэффициента - 0,7</t>
  </si>
  <si>
    <t>2.5.5</t>
  </si>
  <si>
    <t xml:space="preserve">При хранении имущества в  закрытых  объектах  инфраструктуры  порта    сельскохозяйственных и продовольственных грузов одними сторонними организациями, возможно размещение только аналогичных грузов для других сторонних организаций на этих же объектах. При отсутствии грузов других сторонних организаций, вне зависимости от фактически занимаемой грузом площади, расчет и оплата производятся за всю полезную площадь закрытого объекта. </t>
  </si>
  <si>
    <t>Предельный срок хранения не должен превышать  90 суток, после чего Порт вправе потребовать незамедлительного вывоза груза с территории Порта. В противном случае с 91 суток и до момента вывоза груза с территории Порта с владельца груза взимается плата с учетом удорожающего коэффициента 3,0.</t>
  </si>
  <si>
    <t>Причалы Порта</t>
  </si>
  <si>
    <t>Хранение имущества на объектах открытой инфраструктуры Порта</t>
  </si>
  <si>
    <t>ГТ Камышовая, территория, прилегающая к 56 причалу</t>
  </si>
  <si>
    <t>1.6.10</t>
  </si>
  <si>
    <t>одна тонна груза ( для навалочных грузов)</t>
  </si>
  <si>
    <t>Комплексная ставка- использование инфраструктуры Порта автотранспортом и взвешивание</t>
  </si>
  <si>
    <t>2.5.6</t>
  </si>
  <si>
    <t>Хранение имущества на объектах  закрытой инфраструктуры Морвокзала.</t>
  </si>
  <si>
    <t xml:space="preserve">2 488 руб. за 1м2 в месяц </t>
  </si>
  <si>
    <t>Площадь размещаемого имущества менее 5м2</t>
  </si>
  <si>
    <t>В случае совместной работы буксиров ГУП ГС "СМП" и буксиров двух и более сторонних организаций применять к тарифам за буксирные операции коэффициент 0,333.</t>
  </si>
  <si>
    <t>Н = С * Пн * (Т1 / Т2), где:</t>
  </si>
  <si>
    <t>В случае совместной работы буксиров ГУП ГС "СМП" и буксиров одной сторонней организации применять к тарифам за буксирные операции коэффициент 0,5.</t>
  </si>
  <si>
    <t>Причал №143 для российских и иностранных маломерных судов, прогулочных и спортивных парусных судов при прохождении таможенного контроля</t>
  </si>
  <si>
    <t xml:space="preserve">                         </t>
  </si>
  <si>
    <t>При стоянки у причала №143 (п.3.2.4) более 10-ти суток, начиная с 11-х суток, к тарифу применяется повышающий коэффициент 1,5</t>
  </si>
  <si>
    <t>Исключен приказом №221 от 03.11.2022 г.</t>
  </si>
  <si>
    <t>1.1.35</t>
  </si>
  <si>
    <t>Конструкции(сборные) детали и изделия железобетонные</t>
  </si>
  <si>
    <t>использование инфраструктуры Порта для сторонних организаций на одного человека</t>
  </si>
  <si>
    <t xml:space="preserve">10.3 Размещение реламной (информации) продукции внутри плавсредства за 1 ед. в месяц </t>
  </si>
  <si>
    <t>Тариф, руб.</t>
  </si>
  <si>
    <r>
      <t>Услуги механизатора (докера-механизатора) комплексной бригады на погрузочно-разгрузочных работах</t>
    </r>
    <r>
      <rPr>
        <vertAlign val="superscript"/>
        <sz val="9"/>
        <color indexed="8"/>
        <rFont val="Arial"/>
        <family val="2"/>
        <charset val="204"/>
      </rPr>
      <t>1</t>
    </r>
  </si>
  <si>
    <t>в период : май-сентябрь- 20 000; октябрь, ноябрь, март, апрель -10 000: декабрь, январь, февраль - 5 000                                                        С 01.06.2023г. по 01.10.2023г.-16 000                   Приказ СМП от 29.05.2023 №91</t>
  </si>
  <si>
    <t xml:space="preserve">             к приказу № 302  от 16.12.2016 г.         </t>
  </si>
  <si>
    <t>с внутрипортомым перемещением перемещением</t>
  </si>
  <si>
    <t>прямой вариант</t>
  </si>
  <si>
    <t>При размещении плавсредств сторонних организаций на причалах порта при расчете учитывать зону безопасной стоянки плавсредства один метр.</t>
  </si>
  <si>
    <t>Порт не несет ответственность за качество груза находящегося в сверх нормативный период хранения свыше 91 суток</t>
  </si>
  <si>
    <t>3.1 Плата за использование причалов для стоянки судов при выполнении грузовых операций*</t>
  </si>
  <si>
    <t>При расчете стоимости услуг по часовым ставкам общее время округляется в сторону увеличения: до 0,5 часа включительно примается за 0,5 часа; более 0,5 часа за 1 час.                                            Расчет отстоя туристических автобусов при сверхнормативном времени, применяется повышающий коэффициент 2,0</t>
  </si>
  <si>
    <t>Использование инфраструктуры Порта сторонними организациями (для отстоя туристических автобусов без пассажиров на территории порта по адресу: г. Севастополь,    пл. Нахимова, 5  1 автобус/ 1 час</t>
  </si>
  <si>
    <t>Исключен приказом от 19.07.2023 №109</t>
  </si>
  <si>
    <t>Исключен приказом от 19.07.2023 г. №109</t>
  </si>
  <si>
    <t>Исключены приказом от 19.07.2023 №109</t>
  </si>
  <si>
    <t>Исключен приказом от 19.07.2023г. №109</t>
  </si>
  <si>
    <t>3.3  Исключен приказом от 19.07.2023 г.№109</t>
  </si>
  <si>
    <t>с изменениями от  19.07.2023г. Приказ ГУП ГС "СМП" №109</t>
  </si>
  <si>
    <t>п.6.2;6.3;6.4;6.5 Исключены приказом от 19.07.2023г. №109</t>
  </si>
  <si>
    <t>п.6.2;6.3;6.4;6,5 Исключены приказом от 19.07.2023г. №109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</si>
</sst>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_ ;\-#,##0.00\ "/>
  </numFmts>
  <fonts count="39" x14ac:knownFonts="1">
    <font>
      <sz val="11"/>
      <color theme="1"/>
      <name val="Calibri"/>
      <family val="2"/>
      <charset val="204"/>
      <scheme val="minor"/>
    </font>
    <font>
      <sz val="10"/>
      <color indexed="8"/>
      <name val="Arial"/>
      <family val="2"/>
      <charset val="204"/>
    </font>
    <font>
      <b/>
      <sz val="10"/>
      <color indexed="8"/>
      <name val="Arial"/>
      <family val="2"/>
      <charset val="204"/>
    </font>
    <font>
      <b/>
      <sz val="10"/>
      <name val="Arial"/>
      <family val="2"/>
      <charset val="204"/>
    </font>
    <font>
      <sz val="10"/>
      <name val="Arial"/>
      <family val="2"/>
      <charset val="204"/>
    </font>
    <font>
      <b/>
      <sz val="10"/>
      <color indexed="9"/>
      <name val="Arial"/>
      <family val="2"/>
      <charset val="204"/>
    </font>
    <font>
      <b/>
      <u/>
      <sz val="10"/>
      <name val="Arial"/>
      <family val="2"/>
      <charset val="204"/>
    </font>
    <font>
      <sz val="10"/>
      <name val="Arial Cyr"/>
      <charset val="204"/>
    </font>
    <font>
      <b/>
      <sz val="10"/>
      <color indexed="8"/>
      <name val="Arial Cyr"/>
      <charset val="204"/>
    </font>
    <font>
      <sz val="11"/>
      <color indexed="8"/>
      <name val="Calibri"/>
      <family val="2"/>
      <charset val="204"/>
    </font>
    <font>
      <sz val="10"/>
      <color indexed="9"/>
      <name val="Arial"/>
      <family val="2"/>
      <charset val="204"/>
    </font>
    <font>
      <sz val="10"/>
      <color theme="1"/>
      <name val="Arial"/>
      <family val="2"/>
      <charset val="204"/>
    </font>
    <font>
      <vertAlign val="superscript"/>
      <sz val="10"/>
      <color indexed="8"/>
      <name val="Arial"/>
      <family val="2"/>
      <charset val="204"/>
    </font>
    <font>
      <sz val="10"/>
      <color indexed="8"/>
      <name val="Arial Cyr"/>
      <charset val="204"/>
    </font>
    <font>
      <sz val="10"/>
      <name val="Calibri"/>
      <family val="2"/>
      <charset val="204"/>
    </font>
    <font>
      <sz val="10"/>
      <color theme="1"/>
      <name val="Calibri"/>
      <family val="2"/>
      <charset val="204"/>
      <scheme val="minor"/>
    </font>
    <font>
      <vertAlign val="superscript"/>
      <sz val="10"/>
      <name val="Arial"/>
      <family val="2"/>
      <charset val="204"/>
    </font>
    <font>
      <sz val="10"/>
      <color indexed="10"/>
      <name val="Arial"/>
      <family val="2"/>
      <charset val="204"/>
    </font>
    <font>
      <b/>
      <sz val="10"/>
      <name val="Arial Cyr"/>
      <charset val="204"/>
    </font>
    <font>
      <b/>
      <sz val="12"/>
      <color indexed="8"/>
      <name val="Times New Roman"/>
      <family val="1"/>
      <charset val="204"/>
    </font>
    <font>
      <sz val="10"/>
      <color theme="1"/>
      <name val="Times New Roman"/>
      <family val="1"/>
      <charset val="204"/>
    </font>
    <font>
      <sz val="10"/>
      <color indexed="8"/>
      <name val="Times New Roman"/>
      <family val="1"/>
      <charset val="204"/>
    </font>
    <font>
      <sz val="10"/>
      <color rgb="FF000000"/>
      <name val="Times New Roman"/>
      <family val="1"/>
      <charset val="204"/>
    </font>
    <font>
      <b/>
      <sz val="12"/>
      <color indexed="8"/>
      <name val="Arial"/>
      <family val="2"/>
      <charset val="204"/>
    </font>
    <font>
      <b/>
      <sz val="11"/>
      <color indexed="8"/>
      <name val="Arial"/>
      <family val="2"/>
      <charset val="204"/>
    </font>
    <font>
      <sz val="11"/>
      <color indexed="8"/>
      <name val="Times New Roman"/>
      <family val="1"/>
      <charset val="204"/>
    </font>
    <font>
      <sz val="11"/>
      <color indexed="8"/>
      <name val="Arial"/>
      <family val="2"/>
      <charset val="204"/>
    </font>
    <font>
      <sz val="9"/>
      <color indexed="8"/>
      <name val="Arial"/>
      <family val="2"/>
      <charset val="204"/>
    </font>
    <font>
      <sz val="9"/>
      <color indexed="8"/>
      <name val="Arial Cyr"/>
      <charset val="204"/>
    </font>
    <font>
      <b/>
      <sz val="9"/>
      <color indexed="8"/>
      <name val="Arial"/>
      <family val="2"/>
      <charset val="204"/>
    </font>
    <font>
      <b/>
      <sz val="9"/>
      <name val="Arial"/>
      <family val="2"/>
      <charset val="204"/>
    </font>
    <font>
      <sz val="11"/>
      <color theme="1"/>
      <name val="Arial"/>
      <family val="2"/>
      <charset val="204"/>
    </font>
    <font>
      <b/>
      <sz val="12"/>
      <name val="Arial Cyr"/>
      <charset val="204"/>
    </font>
    <font>
      <b/>
      <sz val="12"/>
      <color rgb="FF000000"/>
      <name val="Times New Roman"/>
      <family val="1"/>
      <charset val="204"/>
    </font>
    <font>
      <sz val="11"/>
      <color theme="1"/>
      <name val="Times New Roman"/>
      <family val="1"/>
      <charset val="204"/>
    </font>
    <font>
      <b/>
      <sz val="9"/>
      <color indexed="8"/>
      <name val="Arial Cyr"/>
      <charset val="204"/>
    </font>
    <font>
      <vertAlign val="superscript"/>
      <sz val="9"/>
      <color indexed="8"/>
      <name val="Arial"/>
      <family val="2"/>
      <charset val="204"/>
    </font>
    <font>
      <sz val="8"/>
      <color indexed="8"/>
      <name val="Arial"/>
      <family val="2"/>
      <charset val="204"/>
    </font>
    <font>
      <b/>
      <sz val="11"/>
      <color indexed="8"/>
      <name val="Arial Cyr"/>
      <charset val="204"/>
    </font>
  </fonts>
  <fills count="6">
    <fill>
      <patternFill patternType="none"/>
    </fill>
    <fill>
      <patternFill patternType="gray125"/>
    </fill>
    <fill>
      <patternFill patternType="solid">
        <fgColor indexed="9"/>
        <bgColor indexed="8"/>
      </patternFill>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2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4">
    <xf numFmtId="0" fontId="0" fillId="0" borderId="0"/>
    <xf numFmtId="0" fontId="7" fillId="0" borderId="0"/>
    <xf numFmtId="0" fontId="9" fillId="0" borderId="0"/>
    <xf numFmtId="0" fontId="7" fillId="0" borderId="0"/>
  </cellStyleXfs>
  <cellXfs count="494">
    <xf numFmtId="0" fontId="0" fillId="0" borderId="0" xfId="0"/>
    <xf numFmtId="49" fontId="1" fillId="0" borderId="0" xfId="0" applyNumberFormat="1"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2" fillId="0" borderId="0" xfId="0" applyFont="1" applyFill="1" applyBorder="1" applyAlignment="1">
      <alignment vertical="center"/>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2" fillId="0" borderId="0" xfId="0" applyFont="1" applyFill="1" applyBorder="1" applyAlignment="1">
      <alignment horizontal="justify"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4" fontId="2" fillId="0" borderId="0" xfId="0" applyNumberFormat="1" applyFont="1" applyFill="1" applyBorder="1" applyAlignment="1">
      <alignment horizontal="center" vertical="center" wrapText="1"/>
    </xf>
    <xf numFmtId="0" fontId="1" fillId="0" borderId="0" xfId="0" applyFont="1" applyFill="1" applyBorder="1"/>
    <xf numFmtId="0" fontId="3" fillId="0" borderId="0" xfId="0" applyFont="1" applyFill="1" applyBorder="1" applyAlignment="1">
      <alignment vertical="center"/>
    </xf>
    <xf numFmtId="0" fontId="3" fillId="0" borderId="0" xfId="0" applyFont="1" applyFill="1" applyBorder="1" applyAlignment="1">
      <alignment vertical="center" wrapText="1"/>
    </xf>
    <xf numFmtId="0" fontId="1" fillId="0" borderId="0" xfId="0" applyFont="1" applyFill="1" applyBorder="1" applyAlignment="1">
      <alignment horizontal="right"/>
    </xf>
    <xf numFmtId="0" fontId="4" fillId="0" borderId="0" xfId="0" applyFont="1" applyFill="1" applyBorder="1" applyAlignment="1">
      <alignment horizontal="center" vertical="center"/>
    </xf>
    <xf numFmtId="49" fontId="5" fillId="0" borderId="0" xfId="0" applyNumberFormat="1" applyFont="1" applyFill="1" applyBorder="1" applyAlignment="1">
      <alignment horizontal="center" vertical="center"/>
    </xf>
    <xf numFmtId="0" fontId="0" fillId="0" borderId="0" xfId="0" applyFill="1"/>
    <xf numFmtId="4" fontId="2" fillId="0" borderId="0" xfId="0" applyNumberFormat="1" applyFont="1" applyFill="1" applyBorder="1" applyAlignment="1">
      <alignment horizontal="center" vertical="center"/>
    </xf>
    <xf numFmtId="0" fontId="6" fillId="0" borderId="0" xfId="0" applyFont="1" applyFill="1" applyBorder="1" applyAlignment="1">
      <alignment vertical="center" wrapText="1"/>
    </xf>
    <xf numFmtId="49" fontId="4" fillId="0" borderId="0" xfId="0" applyNumberFormat="1" applyFont="1" applyAlignment="1">
      <alignment horizontal="center" vertical="top"/>
    </xf>
    <xf numFmtId="49" fontId="4" fillId="0" borderId="0" xfId="0" applyNumberFormat="1" applyFont="1" applyAlignment="1">
      <alignment horizontal="center" vertical="center"/>
    </xf>
    <xf numFmtId="0" fontId="2" fillId="0" borderId="0" xfId="0" applyFont="1" applyFill="1" applyBorder="1" applyAlignment="1">
      <alignment vertical="top" wrapText="1"/>
    </xf>
    <xf numFmtId="0" fontId="10"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justify" vertical="center"/>
    </xf>
    <xf numFmtId="164" fontId="1" fillId="0" borderId="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4" fontId="1" fillId="0" borderId="0" xfId="1" applyNumberFormat="1" applyFont="1" applyFill="1" applyBorder="1" applyAlignment="1">
      <alignment horizontal="center" vertical="center" wrapText="1"/>
    </xf>
    <xf numFmtId="0" fontId="2" fillId="0" borderId="17" xfId="2" applyFont="1" applyFill="1" applyBorder="1" applyAlignment="1">
      <alignment horizontal="center" vertical="center"/>
    </xf>
    <xf numFmtId="4" fontId="2" fillId="0" borderId="17" xfId="2" applyNumberFormat="1" applyFont="1" applyFill="1" applyBorder="1" applyAlignment="1">
      <alignment horizontal="center" vertical="center"/>
    </xf>
    <xf numFmtId="4" fontId="8" fillId="0" borderId="17" xfId="3" applyNumberFormat="1" applyFont="1" applyFill="1" applyBorder="1" applyAlignment="1">
      <alignment horizontal="center" vertical="center"/>
    </xf>
    <xf numFmtId="0" fontId="1" fillId="0" borderId="6" xfId="0" applyFont="1" applyFill="1" applyBorder="1" applyAlignment="1">
      <alignment vertical="center" wrapText="1"/>
    </xf>
    <xf numFmtId="4" fontId="1" fillId="0" borderId="6" xfId="0" applyNumberFormat="1" applyFont="1" applyFill="1" applyBorder="1" applyAlignment="1">
      <alignment horizontal="center" vertical="center" wrapText="1"/>
    </xf>
    <xf numFmtId="0" fontId="1" fillId="0" borderId="2" xfId="0" applyFont="1" applyFill="1" applyBorder="1" applyAlignment="1">
      <alignment vertical="center" wrapText="1"/>
    </xf>
    <xf numFmtId="49" fontId="1" fillId="0" borderId="2"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164" fontId="1" fillId="0" borderId="2" xfId="0" applyNumberFormat="1" applyFont="1" applyFill="1" applyBorder="1" applyAlignment="1">
      <alignment horizontal="center" vertical="center" wrapText="1"/>
    </xf>
    <xf numFmtId="1" fontId="1" fillId="0" borderId="2" xfId="0" applyNumberFormat="1" applyFont="1" applyFill="1" applyBorder="1" applyAlignment="1">
      <alignment horizontal="center" vertical="center"/>
    </xf>
    <xf numFmtId="1"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xf>
    <xf numFmtId="0" fontId="1" fillId="0" borderId="2" xfId="0" applyFont="1" applyFill="1" applyBorder="1" applyAlignment="1">
      <alignment vertical="center"/>
    </xf>
    <xf numFmtId="165" fontId="1" fillId="0"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4" fontId="4" fillId="3" borderId="2"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 fontId="1" fillId="0" borderId="4"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4" fontId="4" fillId="0" borderId="2" xfId="1" applyNumberFormat="1" applyFont="1" applyFill="1" applyBorder="1" applyAlignment="1">
      <alignment horizontal="center" vertical="center" wrapText="1"/>
    </xf>
    <xf numFmtId="2" fontId="1" fillId="0" borderId="2" xfId="0" applyNumberFormat="1" applyFont="1" applyFill="1" applyBorder="1" applyAlignment="1">
      <alignment horizontal="center" vertical="center" wrapText="1"/>
    </xf>
    <xf numFmtId="0" fontId="1" fillId="0" borderId="13" xfId="2" applyFont="1" applyFill="1" applyBorder="1" applyAlignment="1">
      <alignment horizontal="center" vertical="center"/>
    </xf>
    <xf numFmtId="4" fontId="1" fillId="0" borderId="9"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xf>
    <xf numFmtId="0" fontId="1" fillId="0" borderId="2" xfId="2" applyFont="1" applyFill="1" applyBorder="1" applyAlignment="1">
      <alignment horizontal="center" vertical="center" wrapText="1"/>
    </xf>
    <xf numFmtId="49" fontId="1" fillId="0" borderId="7" xfId="0" applyNumberFormat="1" applyFont="1" applyFill="1" applyBorder="1" applyAlignment="1">
      <alignment horizontal="center" vertical="top" wrapText="1"/>
    </xf>
    <xf numFmtId="0" fontId="1" fillId="0" borderId="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left" vertical="center" wrapText="1"/>
    </xf>
    <xf numFmtId="49" fontId="1" fillId="0" borderId="2" xfId="0" applyNumberFormat="1" applyFont="1" applyFill="1" applyBorder="1" applyAlignment="1">
      <alignment horizontal="center" vertical="top" wrapText="1"/>
    </xf>
    <xf numFmtId="0" fontId="1"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4" fontId="1" fillId="0" borderId="2"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4" fontId="1" fillId="0" borderId="2"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wrapText="1"/>
    </xf>
    <xf numFmtId="0" fontId="4" fillId="0" borderId="0" xfId="0" applyFont="1" applyBorder="1" applyAlignment="1">
      <alignment vertical="center"/>
    </xf>
    <xf numFmtId="0" fontId="4" fillId="0" borderId="0" xfId="0" applyFont="1" applyAlignment="1">
      <alignment horizontal="left" vertical="center" wrapText="1"/>
    </xf>
    <xf numFmtId="0" fontId="4" fillId="0" borderId="4" xfId="0" applyFont="1" applyFill="1" applyBorder="1" applyAlignment="1">
      <alignment horizontal="center" vertical="center" wrapText="1"/>
    </xf>
    <xf numFmtId="4" fontId="4" fillId="3" borderId="4" xfId="0" applyNumberFormat="1" applyFont="1" applyFill="1" applyBorder="1" applyAlignment="1">
      <alignment horizontal="center" vertical="center"/>
    </xf>
    <xf numFmtId="4" fontId="2" fillId="0" borderId="0" xfId="0" applyNumberFormat="1" applyFont="1" applyFill="1" applyBorder="1" applyAlignment="1">
      <alignment vertical="center" wrapText="1"/>
    </xf>
    <xf numFmtId="0" fontId="3" fillId="0" borderId="0" xfId="0" applyFont="1" applyFill="1" applyBorder="1" applyAlignment="1">
      <alignment horizontal="center" vertical="center" wrapText="1"/>
    </xf>
    <xf numFmtId="0" fontId="15" fillId="0" borderId="0" xfId="0" applyFont="1" applyFill="1"/>
    <xf numFmtId="0" fontId="15" fillId="0" borderId="0" xfId="0" applyFont="1" applyFill="1" applyAlignment="1">
      <alignment vertical="center"/>
    </xf>
    <xf numFmtId="0" fontId="14" fillId="0" borderId="0" xfId="0" applyFont="1" applyFill="1" applyAlignment="1">
      <alignment vertical="center"/>
    </xf>
    <xf numFmtId="0" fontId="15" fillId="0" borderId="0" xfId="0" applyFont="1" applyFill="1" applyAlignment="1">
      <alignment horizontal="center" vertical="center"/>
    </xf>
    <xf numFmtId="49" fontId="2" fillId="0" borderId="0" xfId="0" applyNumberFormat="1" applyFont="1" applyFill="1" applyBorder="1" applyAlignment="1">
      <alignment horizontal="center" vertical="center" wrapText="1"/>
    </xf>
    <xf numFmtId="4" fontId="2" fillId="0" borderId="0" xfId="1" applyNumberFormat="1" applyFont="1" applyFill="1" applyBorder="1" applyAlignment="1">
      <alignment horizontal="center" vertical="center" wrapText="1"/>
    </xf>
    <xf numFmtId="0" fontId="15" fillId="0" borderId="0" xfId="0" applyFont="1" applyFill="1" applyBorder="1" applyAlignment="1">
      <alignment wrapText="1"/>
    </xf>
    <xf numFmtId="0" fontId="1" fillId="0" borderId="9" xfId="0"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20" fillId="0" borderId="0" xfId="0" applyFont="1"/>
    <xf numFmtId="0" fontId="21" fillId="0" borderId="2"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2" xfId="0" applyFont="1" applyFill="1" applyBorder="1" applyAlignment="1">
      <alignment horizontal="center" vertical="top" wrapText="1"/>
    </xf>
    <xf numFmtId="49" fontId="21" fillId="0" borderId="2" xfId="0" applyNumberFormat="1" applyFont="1" applyFill="1" applyBorder="1" applyAlignment="1">
      <alignment horizontal="center" vertical="center"/>
    </xf>
    <xf numFmtId="0" fontId="21" fillId="0" borderId="2" xfId="0" applyFont="1" applyFill="1" applyBorder="1" applyAlignment="1">
      <alignment horizontal="center" vertical="center" wrapText="1"/>
    </xf>
    <xf numFmtId="2" fontId="21" fillId="0" borderId="2" xfId="0" applyNumberFormat="1" applyFont="1" applyFill="1" applyBorder="1" applyAlignment="1">
      <alignment horizontal="center" vertical="center"/>
    </xf>
    <xf numFmtId="0" fontId="22" fillId="0" borderId="0" xfId="0" applyFont="1" applyAlignment="1">
      <alignment vertical="center"/>
    </xf>
    <xf numFmtId="0" fontId="20" fillId="0" borderId="0" xfId="0" applyFont="1" applyAlignment="1">
      <alignment vertical="center"/>
    </xf>
    <xf numFmtId="0" fontId="20" fillId="0" borderId="2" xfId="0" applyFont="1" applyBorder="1" applyAlignment="1">
      <alignment horizontal="center" vertical="center"/>
    </xf>
    <xf numFmtId="0" fontId="21" fillId="0" borderId="0" xfId="0" applyFont="1" applyFill="1" applyBorder="1" applyAlignment="1">
      <alignment horizontal="center" vertical="center"/>
    </xf>
    <xf numFmtId="4" fontId="1" fillId="0" borderId="10" xfId="0" applyNumberFormat="1" applyFont="1" applyFill="1" applyBorder="1" applyAlignment="1">
      <alignment horizontal="center" vertical="center" wrapText="1"/>
    </xf>
    <xf numFmtId="0" fontId="1" fillId="0" borderId="9" xfId="0" applyFont="1" applyFill="1" applyBorder="1" applyAlignment="1">
      <alignment vertical="center" wrapText="1"/>
    </xf>
    <xf numFmtId="49" fontId="7" fillId="3" borderId="1"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2" fontId="1" fillId="0" borderId="2" xfId="2"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21" fillId="0" borderId="2" xfId="0" applyNumberFormat="1" applyFont="1" applyFill="1" applyBorder="1" applyAlignment="1">
      <alignment horizontal="center" vertical="top" wrapText="1"/>
    </xf>
    <xf numFmtId="0" fontId="1" fillId="0" borderId="2" xfId="2" applyFont="1" applyFill="1" applyBorder="1" applyAlignment="1">
      <alignment horizontal="center" vertical="center"/>
    </xf>
    <xf numFmtId="49" fontId="21" fillId="0" borderId="0" xfId="0" applyNumberFormat="1" applyFont="1" applyFill="1" applyBorder="1" applyAlignment="1">
      <alignment horizontal="center" vertical="center"/>
    </xf>
    <xf numFmtId="0" fontId="21" fillId="0" borderId="0" xfId="0" applyFont="1" applyFill="1" applyBorder="1" applyAlignment="1">
      <alignment vertical="center"/>
    </xf>
    <xf numFmtId="0" fontId="20" fillId="0" borderId="0" xfId="0" applyFont="1" applyAlignment="1">
      <alignment horizontal="left"/>
    </xf>
    <xf numFmtId="0" fontId="1" fillId="0" borderId="2" xfId="2" applyFont="1" applyFill="1" applyBorder="1" applyAlignment="1">
      <alignment horizontal="center" vertical="center" wrapText="1"/>
    </xf>
    <xf numFmtId="4" fontId="1" fillId="0" borderId="2" xfId="2" applyNumberFormat="1" applyFont="1" applyFill="1" applyBorder="1" applyAlignment="1">
      <alignment horizontal="center" vertical="center"/>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49" fontId="1" fillId="0" borderId="9"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2" fontId="1" fillId="0" borderId="6" xfId="2" applyNumberFormat="1" applyFont="1" applyFill="1" applyBorder="1" applyAlignment="1">
      <alignment horizontal="center" vertical="center"/>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justify" wrapText="1"/>
    </xf>
    <xf numFmtId="0" fontId="0" fillId="0" borderId="0" xfId="0" applyFill="1" applyAlignment="1">
      <alignment vertical="justify"/>
    </xf>
    <xf numFmtId="49" fontId="1" fillId="0" borderId="0" xfId="0" applyNumberFormat="1" applyFont="1" applyFill="1" applyBorder="1" applyAlignment="1">
      <alignment vertical="center" wrapText="1"/>
    </xf>
    <xf numFmtId="0" fontId="1" fillId="0" borderId="0" xfId="0" applyFont="1" applyFill="1" applyBorder="1" applyAlignment="1">
      <alignment horizontal="center" vertical="center"/>
    </xf>
    <xf numFmtId="49" fontId="2" fillId="0" borderId="0"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Border="1" applyAlignment="1">
      <alignment vertical="center"/>
    </xf>
    <xf numFmtId="0" fontId="11" fillId="0" borderId="0" xfId="0" applyFont="1" applyFill="1" applyBorder="1" applyAlignment="1">
      <alignment horizontal="left" wrapText="1"/>
    </xf>
    <xf numFmtId="0" fontId="1" fillId="0" borderId="2" xfId="0" applyFont="1" applyFill="1" applyBorder="1" applyAlignment="1">
      <alignment horizontal="center" vertical="center" wrapText="1"/>
    </xf>
    <xf numFmtId="0" fontId="4" fillId="0" borderId="0" xfId="0" applyFont="1" applyFill="1" applyBorder="1" applyAlignment="1">
      <alignment vertical="center"/>
    </xf>
    <xf numFmtId="0" fontId="8" fillId="0" borderId="0"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1" fillId="0" borderId="0" xfId="2" applyFont="1" applyFill="1" applyBorder="1" applyAlignment="1">
      <alignment horizontal="left" vertical="center" wrapText="1"/>
    </xf>
    <xf numFmtId="0" fontId="1" fillId="0" borderId="0" xfId="0" applyFont="1" applyFill="1" applyBorder="1" applyAlignment="1">
      <alignment horizontal="left" vertical="center" wrapText="1"/>
    </xf>
    <xf numFmtId="0" fontId="18" fillId="0" borderId="0" xfId="0" applyFont="1" applyFill="1" applyAlignment="1">
      <alignment horizontal="center" vertical="center" wrapText="1"/>
    </xf>
    <xf numFmtId="0" fontId="14" fillId="0" borderId="0" xfId="0" applyFont="1" applyFill="1" applyAlignment="1"/>
    <xf numFmtId="0" fontId="7" fillId="0" borderId="2"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5" fillId="0" borderId="0" xfId="0" applyFont="1" applyFill="1" applyAlignment="1">
      <alignment vertical="center" wrapText="1"/>
    </xf>
    <xf numFmtId="49" fontId="1" fillId="0" borderId="9"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20" fillId="0" borderId="0" xfId="0" applyFont="1" applyAlignment="1">
      <alignment horizontal="left" vertical="center" wrapText="1"/>
    </xf>
    <xf numFmtId="0" fontId="19" fillId="0" borderId="0" xfId="0" applyFont="1" applyFill="1" applyBorder="1" applyAlignment="1">
      <alignment horizontal="center" vertical="center" wrapText="1"/>
    </xf>
    <xf numFmtId="4" fontId="1" fillId="0" borderId="0" xfId="0" applyNumberFormat="1" applyFont="1" applyFill="1" applyBorder="1" applyAlignment="1">
      <alignment horizontal="center" vertical="center" wrapText="1"/>
    </xf>
    <xf numFmtId="4" fontId="4" fillId="0" borderId="0" xfId="1" applyNumberFormat="1" applyFont="1" applyFill="1" applyBorder="1" applyAlignment="1">
      <alignment horizontal="center" vertical="center" wrapText="1"/>
    </xf>
    <xf numFmtId="4" fontId="1" fillId="0" borderId="0" xfId="0" applyNumberFormat="1" applyFont="1" applyFill="1" applyBorder="1" applyAlignment="1">
      <alignment horizontal="center" vertical="center"/>
    </xf>
    <xf numFmtId="0" fontId="25" fillId="0" borderId="0" xfId="0" applyFont="1" applyFill="1" applyBorder="1" applyAlignment="1">
      <alignment horizontal="center" vertical="center"/>
    </xf>
    <xf numFmtId="0" fontId="25"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65" fontId="1" fillId="0" borderId="0" xfId="0" applyNumberFormat="1" applyFont="1" applyFill="1" applyBorder="1" applyAlignment="1">
      <alignment horizontal="center" vertical="center"/>
    </xf>
    <xf numFmtId="0" fontId="14" fillId="0" borderId="0" xfId="0" applyFont="1" applyBorder="1" applyAlignment="1">
      <alignment horizontal="center" vertical="center"/>
    </xf>
    <xf numFmtId="4" fontId="4" fillId="3" borderId="0" xfId="0" applyNumberFormat="1" applyFont="1" applyFill="1" applyBorder="1" applyAlignment="1">
      <alignment horizontal="center" vertical="center"/>
    </xf>
    <xf numFmtId="3" fontId="1" fillId="0" borderId="0" xfId="0" applyNumberFormat="1" applyFont="1" applyFill="1" applyBorder="1" applyAlignment="1">
      <alignment horizontal="center" vertical="center" wrapText="1"/>
    </xf>
    <xf numFmtId="0" fontId="1" fillId="0" borderId="0" xfId="2" applyFont="1" applyFill="1" applyBorder="1" applyAlignment="1">
      <alignment horizontal="center" vertical="center" wrapText="1"/>
    </xf>
    <xf numFmtId="0" fontId="1" fillId="0" borderId="0" xfId="2" applyFont="1" applyFill="1" applyBorder="1" applyAlignment="1">
      <alignment horizontal="center" wrapText="1"/>
    </xf>
    <xf numFmtId="4" fontId="1" fillId="0" borderId="0" xfId="2" applyNumberFormat="1" applyFont="1" applyFill="1" applyBorder="1" applyAlignment="1">
      <alignment horizontal="center" vertical="center"/>
    </xf>
    <xf numFmtId="0" fontId="2" fillId="0" borderId="0" xfId="2" applyFont="1" applyFill="1" applyBorder="1" applyAlignment="1">
      <alignment horizontal="center" vertical="center" wrapText="1"/>
    </xf>
    <xf numFmtId="4" fontId="8" fillId="0" borderId="0" xfId="3" applyNumberFormat="1" applyFont="1" applyFill="1" applyBorder="1" applyAlignment="1">
      <alignment horizontal="center" vertical="center"/>
    </xf>
    <xf numFmtId="4" fontId="13" fillId="0" borderId="0" xfId="3" applyNumberFormat="1" applyFont="1" applyFill="1" applyBorder="1" applyAlignment="1">
      <alignment horizontal="center" vertical="center" wrapText="1"/>
    </xf>
    <xf numFmtId="49" fontId="26" fillId="0" borderId="0" xfId="0" applyNumberFormat="1" applyFont="1" applyFill="1" applyBorder="1" applyAlignment="1">
      <alignment horizontal="left" vertical="center" wrapText="1"/>
    </xf>
    <xf numFmtId="49" fontId="27" fillId="0" borderId="2" xfId="0" applyNumberFormat="1" applyFont="1" applyFill="1" applyBorder="1" applyAlignment="1">
      <alignment horizontal="center" vertical="center" wrapText="1"/>
    </xf>
    <xf numFmtId="4" fontId="28" fillId="0" borderId="2" xfId="3"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2" fontId="1" fillId="0" borderId="17" xfId="2"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49" fontId="19" fillId="0" borderId="0" xfId="0" applyNumberFormat="1" applyFont="1" applyFill="1" applyBorder="1" applyAlignment="1">
      <alignment vertical="center"/>
    </xf>
    <xf numFmtId="49" fontId="1" fillId="0" borderId="9"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4" fillId="0" borderId="0" xfId="0" applyFont="1" applyBorder="1" applyAlignment="1">
      <alignment vertical="center"/>
    </xf>
    <xf numFmtId="4" fontId="1" fillId="0" borderId="2" xfId="0" applyNumberFormat="1" applyFont="1" applyFill="1" applyBorder="1" applyAlignment="1">
      <alignment horizontal="center" vertical="center" wrapText="1"/>
    </xf>
    <xf numFmtId="0" fontId="29" fillId="0" borderId="2" xfId="0" applyFont="1" applyFill="1" applyBorder="1" applyAlignment="1">
      <alignment horizontal="center" vertical="center" wrapText="1"/>
    </xf>
    <xf numFmtId="0" fontId="21" fillId="5" borderId="2" xfId="0" applyFont="1" applyFill="1" applyBorder="1" applyAlignment="1">
      <alignment horizontal="center" vertical="center" wrapText="1"/>
    </xf>
    <xf numFmtId="49" fontId="21" fillId="0" borderId="2" xfId="0" applyNumberFormat="1" applyFont="1" applyFill="1" applyBorder="1" applyAlignment="1">
      <alignment horizontal="center" vertical="center" wrapText="1"/>
    </xf>
    <xf numFmtId="0" fontId="0" fillId="0" borderId="0" xfId="0" applyFont="1"/>
    <xf numFmtId="0" fontId="31" fillId="0" borderId="0" xfId="0" applyFont="1"/>
    <xf numFmtId="0" fontId="11" fillId="0" borderId="0" xfId="0" applyFont="1"/>
    <xf numFmtId="0" fontId="13" fillId="0" borderId="0" xfId="0" applyFont="1" applyFill="1" applyBorder="1" applyAlignment="1">
      <alignment vertical="center"/>
    </xf>
    <xf numFmtId="0" fontId="31" fillId="0" borderId="0" xfId="0" applyFont="1" applyAlignment="1">
      <alignment vertical="center"/>
    </xf>
    <xf numFmtId="0" fontId="31" fillId="0" borderId="0" xfId="0" applyFont="1" applyAlignment="1"/>
    <xf numFmtId="0" fontId="0" fillId="0" borderId="0" xfId="0" applyFont="1" applyAlignment="1">
      <alignment vertical="center"/>
    </xf>
    <xf numFmtId="0" fontId="26" fillId="0" borderId="0" xfId="0" applyFont="1" applyFill="1" applyBorder="1" applyAlignment="1">
      <alignment vertical="center" wrapText="1"/>
    </xf>
    <xf numFmtId="0" fontId="19" fillId="0" borderId="0"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1" fillId="0" borderId="0" xfId="0" applyNumberFormat="1" applyFont="1" applyFill="1" applyBorder="1" applyAlignment="1">
      <alignment vertical="center" wrapText="1"/>
    </xf>
    <xf numFmtId="49" fontId="1" fillId="0" borderId="0" xfId="0" applyNumberFormat="1" applyFont="1" applyFill="1" applyBorder="1" applyAlignment="1">
      <alignment vertical="center" wrapText="1"/>
    </xf>
    <xf numFmtId="2" fontId="1" fillId="0" borderId="0" xfId="0" applyNumberFormat="1" applyFont="1" applyFill="1" applyBorder="1" applyAlignment="1">
      <alignment vertical="center" wrapText="1"/>
    </xf>
    <xf numFmtId="49" fontId="1" fillId="5" borderId="0" xfId="0" applyNumberFormat="1" applyFont="1" applyFill="1" applyBorder="1" applyAlignment="1">
      <alignment vertical="center" wrapText="1"/>
    </xf>
    <xf numFmtId="0" fontId="1" fillId="0" borderId="2" xfId="0" applyFont="1" applyFill="1" applyBorder="1" applyAlignment="1">
      <alignment horizontal="center" vertical="center"/>
    </xf>
    <xf numFmtId="49" fontId="1" fillId="0" borderId="4" xfId="0" applyNumberFormat="1" applyFont="1" applyFill="1" applyBorder="1" applyAlignment="1">
      <alignment horizontal="center" vertical="center" wrapText="1"/>
    </xf>
    <xf numFmtId="0" fontId="32" fillId="0" borderId="0" xfId="0" applyFont="1" applyFill="1" applyAlignment="1">
      <alignment vertical="center" wrapText="1"/>
    </xf>
    <xf numFmtId="0" fontId="4" fillId="0" borderId="0" xfId="0" applyFont="1" applyFill="1" applyBorder="1" applyAlignment="1">
      <alignment wrapText="1"/>
    </xf>
    <xf numFmtId="0" fontId="1" fillId="0" borderId="0" xfId="0" applyFont="1" applyFill="1" applyBorder="1" applyAlignment="1">
      <alignment wrapText="1"/>
    </xf>
    <xf numFmtId="49" fontId="19" fillId="0" borderId="20" xfId="0" applyNumberFormat="1" applyFont="1" applyFill="1" applyBorder="1" applyAlignment="1">
      <alignment vertical="center"/>
    </xf>
    <xf numFmtId="0" fontId="20" fillId="0" borderId="0" xfId="0" applyFont="1" applyAlignment="1">
      <alignment horizontal="right"/>
    </xf>
    <xf numFmtId="49" fontId="25" fillId="0" borderId="20" xfId="0" applyNumberFormat="1" applyFont="1" applyFill="1" applyBorder="1" applyAlignment="1">
      <alignment horizontal="right" vertical="center"/>
    </xf>
    <xf numFmtId="0" fontId="21" fillId="0" borderId="0" xfId="0" applyFont="1" applyFill="1" applyBorder="1" applyAlignment="1">
      <alignment horizontal="right" vertical="center"/>
    </xf>
    <xf numFmtId="49" fontId="2" fillId="0" borderId="0" xfId="0" applyNumberFormat="1" applyFont="1" applyFill="1" applyBorder="1" applyAlignment="1">
      <alignment vertical="center" wrapText="1"/>
    </xf>
    <xf numFmtId="0" fontId="22" fillId="0" borderId="0" xfId="0" applyFont="1" applyAlignment="1">
      <alignment horizontal="left" vertical="center" wrapText="1"/>
    </xf>
    <xf numFmtId="0" fontId="20" fillId="0" borderId="21" xfId="0" applyFont="1" applyBorder="1" applyAlignment="1">
      <alignment vertical="center" wrapText="1"/>
    </xf>
    <xf numFmtId="0" fontId="22" fillId="4" borderId="0" xfId="0" applyFont="1" applyFill="1" applyAlignment="1">
      <alignment vertical="center" wrapText="1"/>
    </xf>
    <xf numFmtId="0" fontId="22" fillId="0" borderId="0" xfId="0" applyFont="1" applyAlignment="1">
      <alignment vertical="center" wrapText="1"/>
    </xf>
    <xf numFmtId="0" fontId="30" fillId="0" borderId="0" xfId="0" applyFont="1" applyFill="1" applyBorder="1" applyAlignment="1"/>
    <xf numFmtId="49" fontId="20" fillId="0" borderId="21" xfId="0" applyNumberFormat="1" applyFont="1" applyBorder="1" applyAlignment="1">
      <alignment horizontal="center" vertical="center"/>
    </xf>
    <xf numFmtId="0" fontId="34" fillId="0" borderId="21" xfId="0" applyFont="1" applyBorder="1" applyAlignment="1">
      <alignment horizontal="center" vertical="center"/>
    </xf>
    <xf numFmtId="0" fontId="20" fillId="0" borderId="21" xfId="0" applyFont="1" applyBorder="1" applyAlignment="1">
      <alignment horizontal="left" vertical="center" wrapText="1"/>
    </xf>
    <xf numFmtId="0" fontId="20" fillId="0" borderId="21" xfId="0" applyFont="1" applyBorder="1" applyAlignment="1">
      <alignment horizontal="center" vertical="center" wrapText="1"/>
    </xf>
    <xf numFmtId="49" fontId="1" fillId="0" borderId="0" xfId="0" applyNumberFormat="1" applyFont="1" applyFill="1" applyBorder="1" applyAlignment="1">
      <alignment vertical="center" wrapText="1"/>
    </xf>
    <xf numFmtId="0" fontId="33" fillId="0" borderId="0" xfId="0" applyFont="1" applyAlignment="1">
      <alignment vertical="center" wrapText="1"/>
    </xf>
    <xf numFmtId="49" fontId="19" fillId="0" borderId="17" xfId="0" applyNumberFormat="1" applyFont="1" applyFill="1" applyBorder="1" applyAlignment="1"/>
    <xf numFmtId="49" fontId="19" fillId="0" borderId="0" xfId="0" applyNumberFormat="1" applyFont="1" applyFill="1" applyBorder="1" applyAlignment="1"/>
    <xf numFmtId="49" fontId="0" fillId="0" borderId="0" xfId="0" applyNumberFormat="1" applyAlignment="1">
      <alignment horizontal="center" vertical="center"/>
    </xf>
    <xf numFmtId="0" fontId="20" fillId="0" borderId="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4" fontId="1" fillId="0" borderId="2" xfId="0" applyNumberFormat="1" applyFont="1" applyFill="1" applyBorder="1" applyAlignment="1">
      <alignment horizontal="center" vertical="center" wrapText="1"/>
    </xf>
    <xf numFmtId="0" fontId="20" fillId="0" borderId="22" xfId="0" applyFont="1" applyBorder="1" applyAlignment="1">
      <alignment horizontal="center" vertical="center" wrapText="1"/>
    </xf>
    <xf numFmtId="49" fontId="1" fillId="0" borderId="0" xfId="0" applyNumberFormat="1" applyFont="1" applyFill="1" applyBorder="1" applyAlignment="1">
      <alignment horizontal="center" vertical="center"/>
    </xf>
    <xf numFmtId="49" fontId="20" fillId="0" borderId="22" xfId="0" applyNumberFormat="1" applyFont="1" applyBorder="1" applyAlignment="1">
      <alignment vertical="center" wrapText="1"/>
    </xf>
    <xf numFmtId="0" fontId="34" fillId="0" borderId="22" xfId="0" applyFont="1" applyBorder="1" applyAlignment="1">
      <alignment horizontal="center" vertical="center"/>
    </xf>
    <xf numFmtId="49" fontId="0" fillId="0" borderId="2" xfId="0" applyNumberFormat="1" applyBorder="1" applyAlignment="1">
      <alignment horizontal="center" vertical="center"/>
    </xf>
    <xf numFmtId="49" fontId="20" fillId="0" borderId="2" xfId="0" applyNumberFormat="1" applyFont="1" applyBorder="1" applyAlignment="1">
      <alignment vertical="center" wrapText="1"/>
    </xf>
    <xf numFmtId="0" fontId="20" fillId="0" borderId="2" xfId="0" applyFont="1" applyBorder="1" applyAlignment="1">
      <alignment horizontal="center" vertical="center" wrapText="1"/>
    </xf>
    <xf numFmtId="0" fontId="34" fillId="0" borderId="2" xfId="0" applyFont="1" applyBorder="1" applyAlignment="1">
      <alignment horizontal="center" vertical="center" wrapText="1"/>
    </xf>
    <xf numFmtId="0" fontId="1" fillId="0" borderId="9" xfId="0" applyFont="1" applyFill="1" applyBorder="1" applyAlignment="1">
      <alignment horizontal="center" vertical="center" wrapText="1"/>
    </xf>
    <xf numFmtId="0" fontId="1" fillId="0" borderId="6" xfId="0"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2" fillId="0" borderId="0" xfId="0" applyFont="1" applyFill="1" applyBorder="1" applyAlignment="1">
      <alignment horizontal="left" vertical="center" wrapText="1"/>
    </xf>
    <xf numFmtId="49" fontId="1" fillId="0" borderId="2" xfId="0" applyNumberFormat="1" applyFont="1" applyFill="1" applyBorder="1" applyAlignment="1">
      <alignment horizontal="center" vertical="center" wrapText="1"/>
    </xf>
    <xf numFmtId="0" fontId="27" fillId="0" borderId="2" xfId="0" applyFont="1" applyFill="1" applyBorder="1" applyAlignment="1">
      <alignment horizontal="center" vertical="center" wrapText="1"/>
    </xf>
    <xf numFmtId="4" fontId="27" fillId="0" borderId="2" xfId="0" applyNumberFormat="1" applyFont="1" applyFill="1" applyBorder="1" applyAlignment="1">
      <alignment horizontal="center" vertical="center"/>
    </xf>
    <xf numFmtId="4" fontId="27" fillId="0" borderId="2" xfId="0" applyNumberFormat="1" applyFont="1" applyFill="1" applyBorder="1" applyAlignment="1">
      <alignment horizontal="center" vertical="center" wrapText="1"/>
    </xf>
    <xf numFmtId="49" fontId="27" fillId="0" borderId="2" xfId="0" applyNumberFormat="1" applyFont="1" applyFill="1" applyBorder="1" applyAlignment="1">
      <alignment horizontal="center" vertical="center" wrapText="1"/>
    </xf>
    <xf numFmtId="0" fontId="27" fillId="0" borderId="2" xfId="0" applyFont="1" applyFill="1" applyBorder="1" applyAlignment="1">
      <alignment horizontal="center" vertical="center"/>
    </xf>
    <xf numFmtId="49" fontId="27" fillId="0" borderId="1" xfId="0" applyNumberFormat="1" applyFont="1" applyFill="1" applyBorder="1" applyAlignment="1">
      <alignment horizontal="center" vertical="center" wrapText="1"/>
    </xf>
    <xf numFmtId="49" fontId="27" fillId="0" borderId="5" xfId="0" applyNumberFormat="1" applyFont="1" applyFill="1" applyBorder="1" applyAlignment="1">
      <alignment horizontal="center" vertical="center" wrapText="1"/>
    </xf>
    <xf numFmtId="49" fontId="27" fillId="0" borderId="14" xfId="0" applyNumberFormat="1" applyFont="1" applyFill="1" applyBorder="1" applyAlignment="1">
      <alignment horizontal="center" vertical="center" wrapText="1"/>
    </xf>
    <xf numFmtId="4" fontId="27" fillId="0" borderId="16" xfId="0" applyNumberFormat="1" applyFont="1" applyFill="1" applyBorder="1" applyAlignment="1">
      <alignment horizontal="center" vertical="center" wrapText="1"/>
    </xf>
    <xf numFmtId="4" fontId="27" fillId="0" borderId="3" xfId="0" applyNumberFormat="1" applyFont="1" applyFill="1" applyBorder="1" applyAlignment="1">
      <alignment horizontal="center" vertical="center" wrapText="1"/>
    </xf>
    <xf numFmtId="49" fontId="27" fillId="5" borderId="2" xfId="0" applyNumberFormat="1" applyFont="1" applyFill="1" applyBorder="1" applyAlignment="1">
      <alignment horizontal="center" vertical="center" wrapText="1"/>
    </xf>
    <xf numFmtId="4" fontId="27" fillId="5" borderId="2" xfId="0" applyNumberFormat="1" applyFont="1" applyFill="1" applyBorder="1" applyAlignment="1">
      <alignment horizontal="center" vertical="center" wrapText="1"/>
    </xf>
    <xf numFmtId="0" fontId="0" fillId="0" borderId="0" xfId="0" applyAlignment="1">
      <alignment horizontal="justify"/>
    </xf>
    <xf numFmtId="0" fontId="1" fillId="0" borderId="0" xfId="0" applyFont="1" applyFill="1" applyBorder="1" applyAlignment="1">
      <alignment vertical="top" wrapText="1"/>
    </xf>
    <xf numFmtId="0" fontId="3" fillId="0" borderId="0" xfId="0" applyFont="1" applyFill="1" applyBorder="1" applyAlignment="1"/>
    <xf numFmtId="0" fontId="37" fillId="0" borderId="2" xfId="0" applyFont="1" applyFill="1" applyBorder="1" applyAlignment="1">
      <alignment horizontal="center" vertical="center" wrapText="1"/>
    </xf>
    <xf numFmtId="0" fontId="2" fillId="0" borderId="19" xfId="2" applyFont="1" applyFill="1" applyBorder="1" applyAlignment="1">
      <alignment vertical="center" wrapText="1"/>
    </xf>
    <xf numFmtId="0" fontId="1" fillId="0" borderId="19" xfId="2" applyFont="1" applyFill="1" applyBorder="1" applyAlignment="1">
      <alignment vertical="center" wrapText="1"/>
    </xf>
    <xf numFmtId="0" fontId="23" fillId="0" borderId="0" xfId="0" applyFont="1" applyFill="1" applyBorder="1" applyAlignment="1">
      <alignment vertical="center"/>
    </xf>
    <xf numFmtId="0" fontId="11" fillId="0" borderId="0" xfId="0" applyFont="1" applyFill="1" applyBorder="1" applyAlignment="1">
      <alignment wrapText="1"/>
    </xf>
    <xf numFmtId="0" fontId="1" fillId="0" borderId="0" xfId="2" applyFont="1" applyFill="1" applyBorder="1" applyAlignment="1">
      <alignment vertical="center" wrapText="1"/>
    </xf>
    <xf numFmtId="49" fontId="2" fillId="0" borderId="19" xfId="0" applyNumberFormat="1" applyFont="1" applyFill="1" applyBorder="1" applyAlignment="1">
      <alignment vertical="center" wrapText="1"/>
    </xf>
    <xf numFmtId="49" fontId="1" fillId="0" borderId="7" xfId="0" applyNumberFormat="1"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49" fontId="1" fillId="0" borderId="0" xfId="0" applyNumberFormat="1" applyFont="1" applyFill="1" applyBorder="1" applyAlignment="1">
      <alignment horizontal="left" vertical="center" wrapText="1"/>
    </xf>
    <xf numFmtId="0" fontId="1" fillId="0" borderId="0" xfId="2" applyFont="1" applyFill="1" applyBorder="1" applyAlignment="1">
      <alignment horizontal="left" vertical="center" wrapText="1"/>
    </xf>
    <xf numFmtId="0" fontId="1" fillId="0" borderId="0" xfId="0" applyFont="1" applyFill="1" applyBorder="1" applyAlignment="1">
      <alignment horizontal="right" vertical="top" wrapText="1"/>
    </xf>
    <xf numFmtId="0" fontId="3" fillId="0" borderId="0" xfId="0" applyFont="1" applyFill="1" applyBorder="1" applyAlignment="1"/>
    <xf numFmtId="0" fontId="30" fillId="0" borderId="0" xfId="0" applyFont="1" applyFill="1" applyBorder="1" applyAlignment="1">
      <alignment horizontal="right"/>
    </xf>
    <xf numFmtId="49" fontId="1" fillId="0" borderId="0" xfId="0" applyNumberFormat="1" applyFont="1" applyFill="1" applyBorder="1" applyAlignment="1">
      <alignment horizontal="left" vertical="center"/>
    </xf>
    <xf numFmtId="0" fontId="31" fillId="0" borderId="0" xfId="0" applyFont="1" applyAlignment="1">
      <alignment horizontal="center" vertical="center"/>
    </xf>
    <xf numFmtId="0" fontId="31" fillId="0" borderId="0" xfId="0" applyFont="1" applyAlignment="1">
      <alignment horizontal="center"/>
    </xf>
    <xf numFmtId="0" fontId="13" fillId="0" borderId="0" xfId="0" applyFont="1" applyFill="1" applyBorder="1" applyAlignment="1">
      <alignment horizontal="left" vertical="center"/>
    </xf>
    <xf numFmtId="0" fontId="7" fillId="0" borderId="0" xfId="0" applyFont="1" applyFill="1" applyAlignment="1">
      <alignment horizontal="left" vertical="center" wrapText="1"/>
    </xf>
    <xf numFmtId="0" fontId="14" fillId="0" borderId="0" xfId="0" applyFont="1" applyFill="1" applyAlignment="1">
      <alignment horizontal="left"/>
    </xf>
    <xf numFmtId="0" fontId="1" fillId="0" borderId="4" xfId="0" applyFont="1" applyFill="1" applyBorder="1" applyAlignment="1">
      <alignment horizontal="center" vertical="center"/>
    </xf>
    <xf numFmtId="0" fontId="1" fillId="0" borderId="13" xfId="0" applyFont="1" applyFill="1" applyBorder="1" applyAlignment="1">
      <alignment horizontal="center" vertical="center"/>
    </xf>
    <xf numFmtId="0" fontId="2" fillId="0" borderId="0" xfId="0" applyFont="1" applyFill="1" applyBorder="1" applyAlignment="1">
      <alignment horizontal="left" vertical="center" wrapText="1"/>
    </xf>
    <xf numFmtId="49" fontId="1" fillId="0" borderId="9" xfId="0" applyNumberFormat="1" applyFont="1" applyFill="1" applyBorder="1" applyAlignment="1">
      <alignment horizontal="center" vertical="center" wrapText="1"/>
    </xf>
    <xf numFmtId="49" fontId="1" fillId="0" borderId="6" xfId="0" applyNumberFormat="1" applyFont="1" applyFill="1" applyBorder="1" applyAlignment="1">
      <alignment vertical="center"/>
    </xf>
    <xf numFmtId="0" fontId="1" fillId="2" borderId="7"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15" xfId="0" applyFont="1" applyFill="1" applyBorder="1" applyAlignment="1">
      <alignment horizontal="left" vertical="center" wrapText="1"/>
    </xf>
    <xf numFmtId="4" fontId="4" fillId="0" borderId="4" xfId="0" applyNumberFormat="1" applyFont="1" applyFill="1" applyBorder="1" applyAlignment="1">
      <alignment horizontal="center" vertical="center" wrapText="1"/>
    </xf>
    <xf numFmtId="4" fontId="4" fillId="0" borderId="13" xfId="0" applyNumberFormat="1" applyFont="1" applyFill="1" applyBorder="1" applyAlignment="1">
      <alignment horizontal="center" vertical="center" wrapText="1"/>
    </xf>
    <xf numFmtId="4" fontId="1" fillId="0" borderId="4" xfId="0" applyNumberFormat="1" applyFont="1" applyFill="1" applyBorder="1" applyAlignment="1">
      <alignment horizontal="center" vertical="center" wrapText="1"/>
    </xf>
    <xf numFmtId="4" fontId="1" fillId="0" borderId="13" xfId="0" applyNumberFormat="1"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1" fillId="0" borderId="20" xfId="0" applyFont="1" applyFill="1" applyBorder="1" applyAlignment="1">
      <alignment horizontal="right"/>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4" fillId="0" borderId="0" xfId="0" applyNumberFormat="1" applyFont="1" applyFill="1" applyBorder="1" applyAlignment="1">
      <alignment horizontal="left" vertical="center" wrapText="1"/>
    </xf>
    <xf numFmtId="0" fontId="27" fillId="0" borderId="4"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1" fillId="0" borderId="13" xfId="0" applyFont="1" applyFill="1" applyBorder="1" applyAlignment="1">
      <alignment horizontal="left" vertical="center" wrapText="1"/>
    </xf>
    <xf numFmtId="0" fontId="2" fillId="0" borderId="20" xfId="0"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3" xfId="0" applyFont="1" applyFill="1" applyBorder="1" applyAlignment="1">
      <alignment horizontal="center" vertical="center" wrapText="1"/>
    </xf>
    <xf numFmtId="4" fontId="1" fillId="0" borderId="4" xfId="0" applyNumberFormat="1" applyFont="1" applyFill="1" applyBorder="1" applyAlignment="1">
      <alignment horizontal="center" vertical="center"/>
    </xf>
    <xf numFmtId="4" fontId="1" fillId="0" borderId="13" xfId="0" applyNumberFormat="1" applyFont="1" applyFill="1" applyBorder="1" applyAlignment="1">
      <alignment horizontal="center" vertical="center"/>
    </xf>
    <xf numFmtId="0" fontId="1" fillId="0" borderId="0" xfId="0" applyFont="1" applyFill="1" applyBorder="1" applyAlignment="1">
      <alignment horizontal="right"/>
    </xf>
    <xf numFmtId="49" fontId="1" fillId="0" borderId="1" xfId="0" applyNumberFormat="1" applyFont="1" applyFill="1" applyBorder="1" applyAlignment="1">
      <alignment horizontal="center" vertical="top" wrapText="1"/>
    </xf>
    <xf numFmtId="49" fontId="1" fillId="0" borderId="1" xfId="0" applyNumberFormat="1" applyFont="1" applyFill="1" applyBorder="1"/>
    <xf numFmtId="0" fontId="15" fillId="0" borderId="0" xfId="0" applyFont="1" applyFill="1" applyAlignment="1">
      <alignment horizontal="left" vertical="center" wrapText="1"/>
    </xf>
    <xf numFmtId="49" fontId="27" fillId="0" borderId="0" xfId="0" applyNumberFormat="1" applyFont="1" applyFill="1" applyBorder="1" applyAlignment="1">
      <alignment horizontal="left" vertical="center" wrapText="1"/>
    </xf>
    <xf numFmtId="49" fontId="19" fillId="0" borderId="17" xfId="0" applyNumberFormat="1" applyFont="1" applyFill="1" applyBorder="1" applyAlignment="1">
      <alignment horizontal="center"/>
    </xf>
    <xf numFmtId="0" fontId="27" fillId="0" borderId="0" xfId="0" applyNumberFormat="1" applyFont="1" applyFill="1" applyBorder="1" applyAlignment="1">
      <alignment horizontal="left" vertical="distributed" wrapText="1"/>
    </xf>
    <xf numFmtId="2" fontId="27" fillId="0" borderId="0" xfId="0" applyNumberFormat="1" applyFont="1" applyFill="1" applyBorder="1" applyAlignment="1">
      <alignment horizontal="left" vertical="center" wrapText="1"/>
    </xf>
    <xf numFmtId="0" fontId="33" fillId="0" borderId="0" xfId="0" applyFont="1" applyAlignment="1">
      <alignment horizontal="center" vertical="center" wrapText="1"/>
    </xf>
    <xf numFmtId="0" fontId="20" fillId="0" borderId="0" xfId="0" applyFont="1" applyFill="1" applyBorder="1" applyAlignment="1">
      <alignment horizontal="left" vertical="center" wrapText="1"/>
    </xf>
    <xf numFmtId="0" fontId="22" fillId="0" borderId="0" xfId="0" applyFont="1" applyAlignment="1">
      <alignment horizontal="left" vertical="center" wrapText="1"/>
    </xf>
    <xf numFmtId="0" fontId="22" fillId="4" borderId="0" xfId="0" applyFont="1" applyFill="1" applyAlignment="1">
      <alignment horizontal="left" vertical="center" wrapText="1"/>
    </xf>
    <xf numFmtId="49" fontId="20" fillId="0" borderId="22" xfId="0" applyNumberFormat="1" applyFont="1" applyBorder="1" applyAlignment="1">
      <alignment horizontal="center" vertical="center" wrapText="1"/>
    </xf>
    <xf numFmtId="49" fontId="20" fillId="0" borderId="23" xfId="0" applyNumberFormat="1" applyFont="1" applyBorder="1" applyAlignment="1">
      <alignment horizontal="center" vertical="center" wrapText="1"/>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19" fillId="0" borderId="0" xfId="0" applyFont="1" applyFill="1" applyBorder="1" applyAlignment="1">
      <alignment horizontal="center" vertical="center"/>
    </xf>
    <xf numFmtId="0" fontId="26"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0" fillId="0" borderId="0" xfId="0" applyFont="1" applyAlignment="1">
      <alignment horizontal="left" vertical="center" wrapText="1"/>
    </xf>
    <xf numFmtId="0" fontId="19" fillId="0" borderId="0" xfId="0" applyFont="1" applyFill="1" applyBorder="1" applyAlignment="1">
      <alignment horizontal="center" vertical="center" wrapText="1"/>
    </xf>
    <xf numFmtId="0" fontId="24" fillId="0" borderId="0"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5" xfId="0" applyFont="1" applyFill="1" applyBorder="1" applyAlignment="1">
      <alignment horizontal="center" vertical="center" wrapText="1"/>
    </xf>
    <xf numFmtId="0" fontId="1" fillId="0" borderId="0" xfId="0" applyFont="1" applyFill="1" applyBorder="1" applyAlignment="1">
      <alignment horizontal="left" vertical="top" wrapText="1"/>
    </xf>
    <xf numFmtId="0" fontId="4" fillId="0" borderId="0" xfId="0" applyFont="1" applyFill="1" applyBorder="1" applyAlignment="1">
      <alignment horizontal="left" wrapText="1"/>
    </xf>
    <xf numFmtId="0" fontId="1" fillId="0" borderId="0" xfId="0" applyFont="1" applyFill="1" applyBorder="1" applyAlignment="1">
      <alignment horizontal="left" wrapText="1"/>
    </xf>
    <xf numFmtId="4" fontId="1" fillId="0" borderId="15"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4" fillId="0" borderId="15"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 fontId="1" fillId="0" borderId="15"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165" fontId="1" fillId="0" borderId="4" xfId="0" applyNumberFormat="1" applyFont="1" applyFill="1" applyBorder="1" applyAlignment="1">
      <alignment horizontal="center" vertical="center"/>
    </xf>
    <xf numFmtId="165" fontId="1" fillId="0" borderId="15" xfId="0" applyNumberFormat="1" applyFont="1" applyFill="1" applyBorder="1" applyAlignment="1">
      <alignment horizontal="center" vertical="center"/>
    </xf>
    <xf numFmtId="165" fontId="1" fillId="0" borderId="13" xfId="0" applyNumberFormat="1" applyFont="1" applyFill="1" applyBorder="1" applyAlignment="1">
      <alignment horizontal="center" vertical="center"/>
    </xf>
    <xf numFmtId="0" fontId="2" fillId="0" borderId="0" xfId="0" applyFont="1" applyFill="1" applyBorder="1" applyAlignment="1">
      <alignment horizontal="justify" vertical="center" wrapText="1"/>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2" fillId="0" borderId="20" xfId="0" applyFont="1" applyFill="1" applyBorder="1" applyAlignment="1">
      <alignment horizontal="justify" vertical="center" wrapText="1"/>
    </xf>
    <xf numFmtId="0" fontId="4" fillId="0" borderId="0" xfId="0" applyFont="1" applyAlignment="1">
      <alignment vertical="center" wrapText="1"/>
    </xf>
    <xf numFmtId="0" fontId="4" fillId="0" borderId="0" xfId="0" applyFont="1" applyBorder="1" applyAlignment="1">
      <alignment vertic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4" fillId="0" borderId="0" xfId="0" applyFont="1" applyFill="1" applyBorder="1" applyAlignment="1">
      <alignment vertical="center"/>
    </xf>
    <xf numFmtId="0" fontId="32" fillId="0" borderId="0" xfId="0" applyFont="1" applyFill="1" applyAlignment="1">
      <alignment horizontal="center" vertical="center" wrapText="1"/>
    </xf>
    <xf numFmtId="0" fontId="4" fillId="0" borderId="0" xfId="0" applyFont="1" applyFill="1" applyBorder="1" applyAlignment="1">
      <alignment horizontal="left" vertical="center" wrapText="1"/>
    </xf>
    <xf numFmtId="0" fontId="18" fillId="0" borderId="0" xfId="0" applyFont="1" applyFill="1" applyAlignment="1">
      <alignment horizontal="center" vertical="center" wrapText="1"/>
    </xf>
    <xf numFmtId="0" fontId="7" fillId="0" borderId="2" xfId="0" applyFont="1" applyFill="1" applyBorder="1" applyAlignment="1">
      <alignment horizontal="center" vertical="center" wrapText="1"/>
    </xf>
    <xf numFmtId="0" fontId="15" fillId="0" borderId="2" xfId="0" applyFont="1" applyBorder="1" applyAlignment="1">
      <alignment horizontal="center" vertical="center" wrapText="1"/>
    </xf>
    <xf numFmtId="0" fontId="4" fillId="0" borderId="2" xfId="0" applyFont="1" applyFill="1" applyBorder="1" applyAlignment="1">
      <alignment horizontal="center" vertical="center"/>
    </xf>
    <xf numFmtId="0" fontId="14" fillId="0" borderId="2" xfId="0" applyFont="1" applyBorder="1" applyAlignment="1">
      <alignment horizontal="center" vertical="center"/>
    </xf>
    <xf numFmtId="0" fontId="15" fillId="0" borderId="2" xfId="0" applyFont="1" applyBorder="1" applyAlignment="1">
      <alignment horizontal="center" vertical="center"/>
    </xf>
    <xf numFmtId="0" fontId="4" fillId="0" borderId="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3" xfId="0" applyFont="1" applyFill="1" applyBorder="1" applyAlignment="1">
      <alignment horizontal="center" vertical="center"/>
    </xf>
    <xf numFmtId="0" fontId="4" fillId="3" borderId="2" xfId="0" applyFont="1" applyFill="1" applyBorder="1" applyAlignment="1">
      <alignment horizontal="left" vertical="center" wrapText="1"/>
    </xf>
    <xf numFmtId="4" fontId="4" fillId="3" borderId="4" xfId="0" applyNumberFormat="1" applyFont="1" applyFill="1" applyBorder="1" applyAlignment="1">
      <alignment horizontal="center" vertical="center"/>
    </xf>
    <xf numFmtId="4" fontId="4" fillId="3" borderId="15" xfId="0" applyNumberFormat="1" applyFont="1" applyFill="1" applyBorder="1" applyAlignment="1">
      <alignment horizontal="center" vertical="center"/>
    </xf>
    <xf numFmtId="4" fontId="4" fillId="3" borderId="13" xfId="0" applyNumberFormat="1" applyFont="1" applyFill="1" applyBorder="1" applyAlignment="1">
      <alignment horizontal="center" vertical="center"/>
    </xf>
    <xf numFmtId="0" fontId="15" fillId="0" borderId="0" xfId="0" applyFont="1" applyFill="1" applyAlignment="1">
      <alignment vertical="center" wrapText="1"/>
    </xf>
    <xf numFmtId="0" fontId="1" fillId="0" borderId="2" xfId="0" applyFont="1" applyFill="1" applyBorder="1" applyAlignment="1">
      <alignment horizontal="left" vertical="center" wrapText="1"/>
    </xf>
    <xf numFmtId="0" fontId="14" fillId="0" borderId="0" xfId="0" applyFont="1" applyFill="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3" xfId="0" applyFont="1" applyFill="1" applyBorder="1" applyAlignment="1">
      <alignment horizontal="center" vertical="center"/>
    </xf>
    <xf numFmtId="0" fontId="8" fillId="0" borderId="0" xfId="0" applyFont="1" applyFill="1" applyBorder="1" applyAlignment="1">
      <alignment horizontal="center" vertical="center"/>
    </xf>
    <xf numFmtId="0" fontId="1" fillId="0" borderId="4" xfId="2" applyFont="1" applyFill="1" applyBorder="1" applyAlignment="1">
      <alignment horizontal="center" vertical="center" wrapText="1"/>
    </xf>
    <xf numFmtId="0" fontId="1" fillId="0" borderId="15" xfId="2" applyFont="1" applyFill="1" applyBorder="1" applyAlignment="1">
      <alignment horizontal="center" vertical="center" wrapText="1"/>
    </xf>
    <xf numFmtId="0" fontId="1" fillId="0" borderId="13" xfId="2" applyFont="1" applyFill="1" applyBorder="1" applyAlignment="1">
      <alignment horizontal="center" vertical="center" wrapText="1"/>
    </xf>
    <xf numFmtId="0" fontId="2" fillId="0" borderId="4" xfId="2" applyFont="1" applyFill="1" applyBorder="1" applyAlignment="1">
      <alignment horizontal="center" vertical="center" wrapText="1"/>
    </xf>
    <xf numFmtId="0" fontId="2" fillId="0" borderId="15" xfId="2" applyFont="1" applyFill="1" applyBorder="1" applyAlignment="1">
      <alignment horizontal="center" vertical="center" wrapText="1"/>
    </xf>
    <xf numFmtId="0" fontId="2" fillId="0" borderId="13" xfId="2" applyFont="1" applyFill="1" applyBorder="1" applyAlignment="1">
      <alignment horizontal="center" vertical="center" wrapText="1"/>
    </xf>
    <xf numFmtId="0" fontId="1" fillId="0" borderId="7" xfId="2" applyFont="1" applyFill="1" applyBorder="1" applyAlignment="1">
      <alignment horizontal="center" vertical="center" wrapText="1"/>
    </xf>
    <xf numFmtId="0" fontId="1" fillId="0" borderId="8" xfId="2" applyFont="1" applyFill="1" applyBorder="1" applyAlignment="1">
      <alignment horizontal="center" vertical="center" wrapText="1"/>
    </xf>
    <xf numFmtId="0" fontId="1" fillId="0" borderId="11" xfId="2" applyFont="1" applyFill="1" applyBorder="1" applyAlignment="1">
      <alignment horizontal="center" vertical="center" wrapText="1"/>
    </xf>
    <xf numFmtId="0" fontId="1" fillId="0" borderId="12" xfId="2" applyFont="1" applyFill="1" applyBorder="1" applyAlignment="1">
      <alignment horizontal="center" vertical="center" wrapText="1"/>
    </xf>
    <xf numFmtId="49" fontId="1" fillId="0" borderId="9" xfId="0" applyNumberFormat="1" applyFont="1" applyFill="1" applyBorder="1" applyAlignment="1">
      <alignment horizontal="center" vertical="center"/>
    </xf>
    <xf numFmtId="49" fontId="1" fillId="0" borderId="10"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xf>
    <xf numFmtId="0" fontId="1" fillId="0" borderId="19" xfId="2" applyFont="1" applyFill="1" applyBorder="1" applyAlignment="1">
      <alignment horizontal="center" vertical="center" wrapText="1"/>
    </xf>
    <xf numFmtId="0" fontId="1" fillId="0" borderId="18" xfId="2" applyFont="1" applyFill="1" applyBorder="1" applyAlignment="1">
      <alignment horizontal="center" vertical="center" wrapText="1"/>
    </xf>
    <xf numFmtId="49" fontId="1" fillId="5" borderId="0" xfId="0" applyNumberFormat="1" applyFont="1" applyFill="1" applyBorder="1" applyAlignment="1">
      <alignment horizontal="left" vertical="center" wrapText="1"/>
    </xf>
    <xf numFmtId="0" fontId="1" fillId="0" borderId="0" xfId="0" applyNumberFormat="1" applyFont="1" applyFill="1" applyBorder="1" applyAlignment="1">
      <alignment horizontal="left" vertical="center" wrapText="1"/>
    </xf>
    <xf numFmtId="49" fontId="1" fillId="0" borderId="4" xfId="0" applyNumberFormat="1" applyFont="1" applyFill="1" applyBorder="1" applyAlignment="1">
      <alignment horizontal="center" vertical="center" wrapText="1"/>
    </xf>
    <xf numFmtId="49" fontId="1" fillId="0" borderId="13" xfId="0" applyNumberFormat="1"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49" fontId="1" fillId="0" borderId="12" xfId="0" applyNumberFormat="1" applyFont="1" applyFill="1" applyBorder="1" applyAlignment="1">
      <alignment horizontal="center" vertical="center" wrapText="1"/>
    </xf>
    <xf numFmtId="0" fontId="11" fillId="0" borderId="0" xfId="0" applyFont="1" applyFill="1" applyBorder="1" applyAlignment="1">
      <alignment horizontal="left" wrapText="1"/>
    </xf>
    <xf numFmtId="0" fontId="1" fillId="0" borderId="20" xfId="2" applyFont="1" applyFill="1" applyBorder="1" applyAlignment="1">
      <alignment horizontal="left" vertical="center" wrapText="1"/>
    </xf>
    <xf numFmtId="49" fontId="2" fillId="0" borderId="15" xfId="0" applyNumberFormat="1" applyFont="1" applyFill="1" applyBorder="1" applyAlignment="1">
      <alignment horizontal="center" vertical="center" wrapText="1"/>
    </xf>
    <xf numFmtId="49" fontId="2" fillId="0" borderId="20" xfId="0" applyNumberFormat="1" applyFont="1" applyFill="1" applyBorder="1" applyAlignment="1">
      <alignment horizontal="center" vertical="center" wrapText="1"/>
    </xf>
    <xf numFmtId="2" fontId="1" fillId="0" borderId="0" xfId="0" applyNumberFormat="1" applyFont="1" applyFill="1" applyBorder="1" applyAlignment="1">
      <alignment horizontal="left" vertical="center" wrapText="1"/>
    </xf>
    <xf numFmtId="49" fontId="1" fillId="0" borderId="7"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26" fillId="0" borderId="17" xfId="0" applyNumberFormat="1" applyFont="1" applyFill="1" applyBorder="1" applyAlignment="1">
      <alignment horizontal="left" vertical="center" wrapText="1"/>
    </xf>
    <xf numFmtId="0" fontId="1" fillId="0" borderId="7" xfId="2" applyFont="1" applyFill="1" applyBorder="1" applyAlignment="1">
      <alignment horizontal="left" vertical="center" wrapText="1"/>
    </xf>
    <xf numFmtId="0" fontId="1" fillId="0" borderId="8" xfId="2" applyFont="1" applyFill="1" applyBorder="1" applyAlignment="1">
      <alignment horizontal="left" vertical="center" wrapText="1"/>
    </xf>
    <xf numFmtId="0" fontId="1" fillId="0" borderId="19" xfId="2" applyFont="1" applyFill="1" applyBorder="1" applyAlignment="1">
      <alignment horizontal="left" vertical="center" wrapText="1"/>
    </xf>
    <xf numFmtId="0" fontId="1" fillId="0" borderId="18" xfId="2" applyFont="1" applyFill="1" applyBorder="1" applyAlignment="1">
      <alignment horizontal="left" vertical="center" wrapText="1"/>
    </xf>
    <xf numFmtId="0" fontId="1" fillId="0" borderId="11" xfId="2" applyFont="1" applyFill="1" applyBorder="1" applyAlignment="1">
      <alignment horizontal="left" vertical="center" wrapText="1"/>
    </xf>
    <xf numFmtId="0" fontId="1" fillId="0" borderId="12" xfId="2" applyFont="1" applyFill="1" applyBorder="1" applyAlignment="1">
      <alignment horizontal="left" vertical="center" wrapText="1"/>
    </xf>
    <xf numFmtId="49" fontId="27" fillId="0" borderId="4" xfId="0" applyNumberFormat="1" applyFont="1" applyFill="1" applyBorder="1" applyAlignment="1">
      <alignment horizontal="center" vertical="center" wrapText="1"/>
    </xf>
    <xf numFmtId="49" fontId="27" fillId="0" borderId="13" xfId="0" applyNumberFormat="1" applyFont="1" applyFill="1" applyBorder="1" applyAlignment="1">
      <alignment horizontal="center" vertical="center" wrapText="1"/>
    </xf>
    <xf numFmtId="49" fontId="1" fillId="0" borderId="17" xfId="0" applyNumberFormat="1" applyFont="1" applyFill="1" applyBorder="1" applyAlignment="1">
      <alignment horizontal="left" vertical="center" wrapText="1"/>
    </xf>
    <xf numFmtId="49" fontId="1" fillId="0" borderId="2" xfId="0" applyNumberFormat="1" applyFont="1" applyFill="1" applyBorder="1" applyAlignment="1">
      <alignment horizontal="left" vertical="justify" wrapText="1"/>
    </xf>
    <xf numFmtId="49" fontId="1" fillId="0" borderId="17" xfId="0" applyNumberFormat="1" applyFont="1" applyFill="1" applyBorder="1" applyAlignment="1">
      <alignment horizontal="left" vertical="center"/>
    </xf>
    <xf numFmtId="0" fontId="27" fillId="0" borderId="2" xfId="0" applyFont="1" applyFill="1" applyBorder="1" applyAlignment="1">
      <alignment horizontal="left" vertical="center" wrapText="1"/>
    </xf>
    <xf numFmtId="0" fontId="27" fillId="0" borderId="2" xfId="0" applyFont="1" applyFill="1" applyBorder="1" applyAlignment="1">
      <alignment horizontal="center" vertical="center"/>
    </xf>
    <xf numFmtId="0" fontId="27" fillId="0" borderId="2" xfId="0" applyFont="1" applyFill="1" applyBorder="1" applyAlignment="1">
      <alignment horizontal="center" vertical="center" wrapText="1"/>
    </xf>
    <xf numFmtId="49" fontId="27" fillId="0" borderId="2" xfId="0" applyNumberFormat="1" applyFont="1" applyFill="1" applyBorder="1" applyAlignment="1">
      <alignment horizontal="center" vertical="center" wrapText="1"/>
    </xf>
    <xf numFmtId="0" fontId="28" fillId="0" borderId="2" xfId="0" applyFont="1" applyFill="1" applyBorder="1" applyAlignment="1">
      <alignment horizontal="center" vertical="center"/>
    </xf>
    <xf numFmtId="0" fontId="8" fillId="0" borderId="15" xfId="0" applyFont="1" applyFill="1" applyBorder="1" applyAlignment="1">
      <alignment horizontal="center" vertical="center" wrapText="1"/>
    </xf>
    <xf numFmtId="0" fontId="28" fillId="0" borderId="4" xfId="0" applyFont="1" applyFill="1" applyBorder="1" applyAlignment="1">
      <alignment horizontal="left" vertical="center" wrapText="1"/>
    </xf>
    <xf numFmtId="0" fontId="28" fillId="0" borderId="13" xfId="0" applyFont="1" applyFill="1" applyBorder="1" applyAlignment="1">
      <alignment horizontal="left" vertical="center" wrapText="1"/>
    </xf>
    <xf numFmtId="0" fontId="27" fillId="0" borderId="4" xfId="0" applyFont="1" applyFill="1" applyBorder="1" applyAlignment="1">
      <alignment horizontal="center" vertical="center"/>
    </xf>
    <xf numFmtId="0" fontId="27" fillId="0" borderId="13" xfId="0" applyFont="1" applyFill="1" applyBorder="1" applyAlignment="1">
      <alignment horizontal="center" vertical="center"/>
    </xf>
    <xf numFmtId="49" fontId="2" fillId="0" borderId="17" xfId="0" applyNumberFormat="1" applyFont="1" applyFill="1" applyBorder="1" applyAlignment="1">
      <alignment horizontal="center" vertical="center" wrapText="1"/>
    </xf>
    <xf numFmtId="49" fontId="1" fillId="0" borderId="17" xfId="0" applyNumberFormat="1" applyFont="1" applyFill="1" applyBorder="1" applyAlignment="1">
      <alignment horizontal="center" vertical="center" wrapText="1"/>
    </xf>
    <xf numFmtId="0" fontId="27" fillId="0" borderId="4"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35" fillId="0" borderId="20" xfId="0" applyFont="1" applyFill="1" applyBorder="1" applyAlignment="1">
      <alignment horizontal="center" vertical="center" wrapText="1"/>
    </xf>
    <xf numFmtId="0" fontId="2" fillId="0" borderId="0" xfId="0" applyFont="1" applyFill="1" applyBorder="1" applyAlignment="1" applyProtection="1">
      <alignment horizontal="center" vertical="center"/>
      <protection locked="0"/>
    </xf>
    <xf numFmtId="0" fontId="8"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28" fillId="0" borderId="2" xfId="0" applyFont="1" applyFill="1" applyBorder="1" applyAlignment="1">
      <alignment horizontal="left" vertical="center" wrapText="1"/>
    </xf>
    <xf numFmtId="49" fontId="27" fillId="0" borderId="17" xfId="0" applyNumberFormat="1" applyFont="1" applyFill="1" applyBorder="1" applyAlignment="1">
      <alignment horizontal="left" vertical="center" wrapText="1"/>
    </xf>
    <xf numFmtId="0" fontId="27" fillId="0" borderId="0" xfId="0" applyNumberFormat="1" applyFont="1" applyFill="1" applyBorder="1" applyAlignment="1">
      <alignment horizontal="left" vertical="center" wrapText="1" shrinkToFit="1" readingOrder="1"/>
    </xf>
    <xf numFmtId="49" fontId="2" fillId="0" borderId="7" xfId="0" applyNumberFormat="1" applyFont="1" applyFill="1" applyBorder="1" applyAlignment="1">
      <alignment horizontal="center" vertical="center" wrapText="1"/>
    </xf>
    <xf numFmtId="4" fontId="27" fillId="0" borderId="4" xfId="0" applyNumberFormat="1" applyFont="1" applyFill="1" applyBorder="1" applyAlignment="1">
      <alignment horizontal="center" vertical="center"/>
    </xf>
    <xf numFmtId="4" fontId="27" fillId="0" borderId="13" xfId="0" applyNumberFormat="1" applyFont="1" applyFill="1" applyBorder="1" applyAlignment="1">
      <alignment horizontal="center" vertical="center"/>
    </xf>
    <xf numFmtId="0" fontId="27" fillId="5" borderId="2" xfId="0" applyFont="1" applyFill="1" applyBorder="1" applyAlignment="1">
      <alignment horizontal="left" vertical="center" wrapText="1"/>
    </xf>
    <xf numFmtId="0" fontId="27" fillId="5" borderId="2" xfId="0" applyFont="1" applyFill="1" applyBorder="1" applyAlignment="1">
      <alignment horizontal="center" vertical="center"/>
    </xf>
    <xf numFmtId="49" fontId="2"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0" fontId="34" fillId="0" borderId="0" xfId="0" applyFont="1"/>
    <xf numFmtId="0" fontId="1" fillId="0" borderId="19"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4" fontId="4" fillId="0" borderId="8" xfId="1" applyNumberFormat="1" applyFont="1" applyFill="1" applyBorder="1" applyAlignment="1">
      <alignment horizontal="center" vertical="center" wrapText="1"/>
    </xf>
    <xf numFmtId="49" fontId="1" fillId="0" borderId="19" xfId="0" applyNumberFormat="1" applyFont="1" applyFill="1" applyBorder="1" applyAlignment="1">
      <alignment horizontal="center" vertical="center" wrapText="1"/>
    </xf>
    <xf numFmtId="4" fontId="4" fillId="0" borderId="18" xfId="1" applyNumberFormat="1" applyFont="1" applyFill="1" applyBorder="1" applyAlignment="1">
      <alignment horizontal="center" vertical="center" wrapText="1"/>
    </xf>
    <xf numFmtId="4" fontId="4" fillId="0" borderId="12" xfId="1" applyNumberFormat="1" applyFont="1" applyFill="1" applyBorder="1" applyAlignment="1">
      <alignment horizontal="center" vertical="center" wrapText="1"/>
    </xf>
    <xf numFmtId="0" fontId="38" fillId="0" borderId="0" xfId="0" applyFont="1" applyFill="1" applyBorder="1" applyAlignment="1">
      <alignment horizontal="left" vertical="center"/>
    </xf>
  </cellXfs>
  <cellStyles count="4">
    <cellStyle name="Обычный" xfId="0" builtinId="0"/>
    <cellStyle name="Обычный 2" xfId="1"/>
    <cellStyle name="Обычный_Лист1_ЦЕНЫ_13.47_29.09.15_тарифы" xfId="2"/>
    <cellStyle name="Обычный_ЦЕНЫ"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tabSelected="1" topLeftCell="A28" workbookViewId="0">
      <selection activeCell="H31" sqref="H31"/>
    </sheetView>
  </sheetViews>
  <sheetFormatPr defaultRowHeight="14.4" x14ac:dyDescent="0.3"/>
  <cols>
    <col min="8" max="8" width="25.33203125" customWidth="1"/>
    <col min="9" max="9" width="11.88671875" customWidth="1"/>
  </cols>
  <sheetData>
    <row r="1" spans="1:10" ht="14.4" customHeight="1" x14ac:dyDescent="0.3">
      <c r="G1" s="273"/>
      <c r="H1" s="288" t="s">
        <v>400</v>
      </c>
      <c r="I1" s="288"/>
    </row>
    <row r="2" spans="1:10" x14ac:dyDescent="0.3">
      <c r="G2" s="274"/>
      <c r="H2" s="289" t="s">
        <v>686</v>
      </c>
      <c r="I2" s="289"/>
    </row>
    <row r="3" spans="1:10" ht="16.2" customHeight="1" x14ac:dyDescent="0.3">
      <c r="F3" s="290" t="s">
        <v>699</v>
      </c>
      <c r="G3" s="290"/>
      <c r="H3" s="290"/>
      <c r="I3" s="290"/>
    </row>
    <row r="4" spans="1:10" ht="16.2" customHeight="1" x14ac:dyDescent="0.3">
      <c r="E4" s="230" t="s">
        <v>676</v>
      </c>
      <c r="F4" s="230"/>
      <c r="G4" s="230"/>
      <c r="H4" s="230"/>
      <c r="I4" s="230"/>
    </row>
    <row r="5" spans="1:10" ht="24" customHeight="1" x14ac:dyDescent="0.3">
      <c r="A5" s="293" t="s">
        <v>602</v>
      </c>
      <c r="B5" s="293"/>
      <c r="C5" s="293"/>
      <c r="D5" s="293"/>
      <c r="E5" s="293"/>
      <c r="F5" s="293"/>
      <c r="G5" s="293"/>
    </row>
    <row r="6" spans="1:10" ht="19.2" customHeight="1" x14ac:dyDescent="0.3">
      <c r="A6" s="284" t="s">
        <v>0</v>
      </c>
      <c r="B6" s="284"/>
      <c r="C6" s="284"/>
      <c r="D6" s="284"/>
      <c r="E6" s="284"/>
      <c r="F6" s="284"/>
      <c r="G6" s="284"/>
      <c r="H6" s="284"/>
    </row>
    <row r="7" spans="1:10" ht="27.6" customHeight="1" x14ac:dyDescent="0.3">
      <c r="A7" s="285" t="s">
        <v>454</v>
      </c>
      <c r="B7" s="285"/>
      <c r="C7" s="285"/>
      <c r="D7" s="285"/>
      <c r="E7" s="285"/>
      <c r="F7" s="285"/>
      <c r="G7" s="285"/>
      <c r="H7" s="285"/>
      <c r="J7" s="272"/>
    </row>
    <row r="8" spans="1:10" ht="28.2" customHeight="1" x14ac:dyDescent="0.3">
      <c r="A8" s="285" t="s">
        <v>456</v>
      </c>
      <c r="B8" s="285"/>
      <c r="C8" s="285"/>
      <c r="D8" s="285"/>
      <c r="E8" s="285"/>
      <c r="F8" s="285"/>
      <c r="G8" s="285"/>
      <c r="H8" s="285"/>
    </row>
    <row r="9" spans="1:10" ht="30" customHeight="1" x14ac:dyDescent="0.3">
      <c r="A9" s="285" t="s">
        <v>457</v>
      </c>
      <c r="B9" s="285"/>
      <c r="C9" s="285"/>
      <c r="D9" s="285"/>
      <c r="E9" s="285"/>
      <c r="F9" s="285"/>
      <c r="G9" s="285"/>
      <c r="H9" s="285"/>
    </row>
    <row r="10" spans="1:10" ht="30.6" customHeight="1" x14ac:dyDescent="0.3">
      <c r="A10" s="285" t="s">
        <v>573</v>
      </c>
      <c r="B10" s="285"/>
      <c r="C10" s="285"/>
      <c r="D10" s="285"/>
      <c r="E10" s="285"/>
      <c r="F10" s="285"/>
      <c r="G10" s="285"/>
      <c r="H10" s="285"/>
    </row>
    <row r="11" spans="1:10" ht="18" customHeight="1" x14ac:dyDescent="0.3">
      <c r="A11" s="285" t="s">
        <v>464</v>
      </c>
      <c r="B11" s="285"/>
      <c r="C11" s="285"/>
      <c r="D11" s="285"/>
      <c r="E11" s="285"/>
      <c r="F11" s="285"/>
    </row>
    <row r="12" spans="1:10" ht="18.600000000000001" customHeight="1" x14ac:dyDescent="0.3">
      <c r="A12" s="292" t="s">
        <v>582</v>
      </c>
      <c r="B12" s="292"/>
      <c r="C12" s="292"/>
      <c r="D12" s="292"/>
      <c r="E12" s="292"/>
      <c r="F12" s="292"/>
      <c r="G12" s="292"/>
    </row>
    <row r="13" spans="1:10" x14ac:dyDescent="0.3">
      <c r="A13" s="284" t="s">
        <v>433</v>
      </c>
      <c r="B13" s="284"/>
      <c r="C13" s="284"/>
      <c r="D13" s="284"/>
      <c r="E13" s="284"/>
      <c r="F13" s="284"/>
      <c r="G13" s="284"/>
      <c r="H13" s="203"/>
      <c r="I13" s="203"/>
    </row>
    <row r="14" spans="1:10" x14ac:dyDescent="0.3">
      <c r="A14" s="284" t="s">
        <v>574</v>
      </c>
      <c r="B14" s="284"/>
      <c r="C14" s="284"/>
      <c r="D14" s="284"/>
      <c r="E14" s="284"/>
      <c r="F14" s="284"/>
      <c r="G14" s="284"/>
      <c r="H14" s="284"/>
      <c r="I14" s="203"/>
    </row>
    <row r="15" spans="1:10" x14ac:dyDescent="0.3">
      <c r="A15" s="291" t="s">
        <v>575</v>
      </c>
      <c r="B15" s="291"/>
      <c r="C15" s="291"/>
      <c r="D15" s="291"/>
      <c r="E15" s="291"/>
      <c r="F15" s="291"/>
      <c r="G15" s="291"/>
      <c r="H15" s="291"/>
      <c r="I15" s="291"/>
    </row>
    <row r="16" spans="1:10" x14ac:dyDescent="0.3">
      <c r="A16" s="1" t="s">
        <v>184</v>
      </c>
      <c r="B16" s="1"/>
      <c r="C16" s="1"/>
      <c r="D16" s="1"/>
      <c r="E16" s="1"/>
      <c r="F16" s="203"/>
      <c r="G16" s="203"/>
      <c r="H16" s="203"/>
      <c r="I16" s="203"/>
    </row>
    <row r="17" spans="1:10" ht="18.600000000000001" customHeight="1" x14ac:dyDescent="0.3">
      <c r="A17" s="1" t="s">
        <v>640</v>
      </c>
      <c r="B17" s="1"/>
      <c r="C17" s="1"/>
      <c r="D17" s="1"/>
      <c r="E17" s="1"/>
      <c r="F17" s="203"/>
      <c r="G17" s="203"/>
      <c r="H17" s="203"/>
      <c r="I17" s="203"/>
    </row>
    <row r="18" spans="1:10" ht="25.8" customHeight="1" x14ac:dyDescent="0.3">
      <c r="A18" s="203"/>
      <c r="B18" s="205" t="s">
        <v>583</v>
      </c>
      <c r="C18" s="205"/>
      <c r="D18" s="205"/>
      <c r="E18" s="205"/>
      <c r="F18" s="205"/>
      <c r="G18" s="205"/>
      <c r="H18" s="205"/>
      <c r="I18" s="203"/>
    </row>
    <row r="19" spans="1:10" ht="17.399999999999999" customHeight="1" x14ac:dyDescent="0.3">
      <c r="A19" s="285" t="s">
        <v>522</v>
      </c>
      <c r="B19" s="285"/>
      <c r="C19" s="285"/>
      <c r="D19" s="285"/>
      <c r="E19" s="285"/>
      <c r="F19" s="285"/>
      <c r="G19" s="285"/>
      <c r="H19" s="285"/>
      <c r="I19" s="285"/>
    </row>
    <row r="20" spans="1:10" ht="18.600000000000001" customHeight="1" x14ac:dyDescent="0.3">
      <c r="A20" s="285" t="s">
        <v>698</v>
      </c>
      <c r="B20" s="285"/>
      <c r="C20" s="285"/>
      <c r="D20" s="285"/>
      <c r="E20" s="285"/>
      <c r="F20" s="285"/>
      <c r="G20" s="285"/>
      <c r="H20" s="203"/>
      <c r="I20" s="203"/>
    </row>
    <row r="21" spans="1:10" ht="23.4" customHeight="1" x14ac:dyDescent="0.3">
      <c r="B21" s="205" t="s">
        <v>584</v>
      </c>
      <c r="C21" s="205"/>
      <c r="D21" s="205"/>
      <c r="E21" s="205"/>
      <c r="F21" s="205"/>
    </row>
    <row r="22" spans="1:10" ht="27.6" customHeight="1" x14ac:dyDescent="0.3">
      <c r="A22" s="285" t="s">
        <v>589</v>
      </c>
      <c r="B22" s="285"/>
      <c r="C22" s="285"/>
      <c r="D22" s="285"/>
      <c r="E22" s="285"/>
      <c r="F22" s="285"/>
      <c r="G22" s="285"/>
      <c r="H22" s="285"/>
    </row>
    <row r="23" spans="1:10" ht="36.6" customHeight="1" x14ac:dyDescent="0.3">
      <c r="A23" s="285" t="s">
        <v>590</v>
      </c>
      <c r="B23" s="285"/>
      <c r="C23" s="285"/>
      <c r="D23" s="285"/>
      <c r="E23" s="285"/>
      <c r="F23" s="285"/>
      <c r="G23" s="285"/>
      <c r="H23" s="285"/>
      <c r="I23" s="285"/>
    </row>
    <row r="24" spans="1:10" ht="33" customHeight="1" x14ac:dyDescent="0.3">
      <c r="A24" s="285" t="s">
        <v>581</v>
      </c>
      <c r="B24" s="285"/>
      <c r="C24" s="285"/>
      <c r="D24" s="285"/>
      <c r="E24" s="285"/>
      <c r="F24" s="285"/>
      <c r="G24" s="285"/>
      <c r="H24" s="285"/>
      <c r="I24" s="285"/>
    </row>
    <row r="25" spans="1:10" ht="22.8" customHeight="1" x14ac:dyDescent="0.3">
      <c r="A25" s="205" t="s">
        <v>585</v>
      </c>
      <c r="B25" s="205"/>
      <c r="C25" s="205"/>
      <c r="D25" s="205"/>
      <c r="E25" s="205"/>
      <c r="F25" s="205"/>
      <c r="G25" s="205"/>
      <c r="H25" s="205"/>
      <c r="I25" s="205"/>
      <c r="J25" s="206"/>
    </row>
    <row r="26" spans="1:10" ht="18" customHeight="1" x14ac:dyDescent="0.3">
      <c r="A26" s="295" t="s">
        <v>237</v>
      </c>
      <c r="B26" s="295"/>
      <c r="C26" s="295"/>
      <c r="D26" s="295"/>
      <c r="E26" s="295"/>
      <c r="F26" s="295"/>
      <c r="G26" s="295"/>
      <c r="H26" s="295"/>
      <c r="I26" s="295"/>
    </row>
    <row r="27" spans="1:10" x14ac:dyDescent="0.3">
      <c r="A27" s="295" t="s">
        <v>245</v>
      </c>
      <c r="B27" s="296"/>
      <c r="C27" s="296"/>
      <c r="D27" s="296"/>
      <c r="E27" s="296"/>
      <c r="F27" s="296"/>
      <c r="G27" s="296"/>
      <c r="H27" s="201"/>
      <c r="I27" s="201"/>
    </row>
    <row r="28" spans="1:10" x14ac:dyDescent="0.3">
      <c r="A28" s="295" t="s">
        <v>259</v>
      </c>
      <c r="B28" s="296"/>
      <c r="C28" s="296"/>
      <c r="D28" s="296"/>
      <c r="E28" s="296"/>
      <c r="F28" s="296"/>
      <c r="G28" s="296"/>
      <c r="H28" s="201"/>
      <c r="I28" s="201"/>
    </row>
    <row r="29" spans="1:10" ht="28.2" customHeight="1" x14ac:dyDescent="0.3">
      <c r="A29" s="285" t="s">
        <v>404</v>
      </c>
      <c r="B29" s="285"/>
      <c r="C29" s="285"/>
      <c r="D29" s="285"/>
      <c r="E29" s="285"/>
      <c r="F29" s="285"/>
      <c r="G29" s="285"/>
      <c r="H29" s="285"/>
      <c r="I29" s="201"/>
    </row>
    <row r="30" spans="1:10" ht="23.4" customHeight="1" x14ac:dyDescent="0.3">
      <c r="A30" s="201"/>
      <c r="B30" s="205" t="s">
        <v>586</v>
      </c>
      <c r="C30" s="205"/>
      <c r="D30" s="207"/>
      <c r="E30" s="207"/>
      <c r="F30" s="207"/>
      <c r="G30" s="207"/>
      <c r="H30" s="207"/>
      <c r="I30" s="201"/>
    </row>
    <row r="31" spans="1:10" ht="18.600000000000001" customHeight="1" x14ac:dyDescent="0.3">
      <c r="A31" s="294" t="s">
        <v>272</v>
      </c>
      <c r="B31" s="294"/>
      <c r="C31" s="294"/>
      <c r="D31" s="294"/>
      <c r="E31" s="294"/>
      <c r="F31" s="201"/>
      <c r="G31" s="201"/>
      <c r="H31" s="201"/>
      <c r="I31" s="201"/>
    </row>
    <row r="32" spans="1:10" ht="22.2" customHeight="1" x14ac:dyDescent="0.3">
      <c r="A32" s="204" t="s">
        <v>700</v>
      </c>
      <c r="B32" s="204"/>
      <c r="C32" s="204"/>
      <c r="D32" s="204"/>
      <c r="E32" s="204"/>
      <c r="F32" s="201"/>
      <c r="G32" s="201"/>
      <c r="H32" s="201"/>
      <c r="I32" s="201"/>
    </row>
    <row r="33" spans="1:9" ht="19.2" customHeight="1" x14ac:dyDescent="0.3">
      <c r="A33" s="201"/>
      <c r="B33" s="205" t="s">
        <v>601</v>
      </c>
      <c r="C33" s="205"/>
      <c r="D33" s="202"/>
      <c r="E33" s="202"/>
      <c r="F33" s="201"/>
      <c r="G33" s="201"/>
      <c r="H33" s="201"/>
      <c r="I33" s="201"/>
    </row>
    <row r="34" spans="1:9" ht="16.2" customHeight="1" x14ac:dyDescent="0.3">
      <c r="A34" s="294" t="s">
        <v>697</v>
      </c>
      <c r="B34" s="294"/>
      <c r="C34" s="294"/>
      <c r="D34" s="294"/>
      <c r="E34" s="294"/>
      <c r="F34" s="294"/>
      <c r="G34" s="294"/>
      <c r="H34" s="201"/>
      <c r="I34" s="201"/>
    </row>
    <row r="35" spans="1:9" ht="20.399999999999999" customHeight="1" x14ac:dyDescent="0.3">
      <c r="A35" s="201"/>
      <c r="B35" s="205" t="s">
        <v>587</v>
      </c>
      <c r="C35" s="207"/>
      <c r="D35" s="201"/>
      <c r="E35" s="201"/>
      <c r="F35" s="201"/>
      <c r="G35" s="201"/>
      <c r="H35" s="201"/>
      <c r="I35" s="201"/>
    </row>
    <row r="36" spans="1:9" ht="21" customHeight="1" x14ac:dyDescent="0.3">
      <c r="A36" s="285" t="s">
        <v>288</v>
      </c>
      <c r="B36" s="285"/>
      <c r="C36" s="285"/>
      <c r="D36" s="285"/>
      <c r="E36" s="285"/>
      <c r="F36" s="285"/>
      <c r="G36" s="285"/>
      <c r="H36" s="285"/>
      <c r="I36" s="285"/>
    </row>
    <row r="37" spans="1:9" ht="19.2" customHeight="1" x14ac:dyDescent="0.3">
      <c r="A37" s="201"/>
      <c r="B37" s="205" t="s">
        <v>600</v>
      </c>
      <c r="C37" s="201"/>
      <c r="D37" s="201"/>
      <c r="E37" s="201"/>
      <c r="F37" s="201"/>
      <c r="G37" s="201"/>
      <c r="H37" s="201"/>
      <c r="I37" s="201"/>
    </row>
    <row r="38" spans="1:9" ht="26.4" customHeight="1" x14ac:dyDescent="0.3">
      <c r="A38" s="285" t="s">
        <v>579</v>
      </c>
      <c r="B38" s="285"/>
      <c r="C38" s="285"/>
      <c r="D38" s="285"/>
      <c r="E38" s="285"/>
      <c r="F38" s="285"/>
      <c r="G38" s="285"/>
      <c r="H38" s="285"/>
      <c r="I38" s="201"/>
    </row>
    <row r="39" spans="1:9" ht="19.2" customHeight="1" x14ac:dyDescent="0.3">
      <c r="A39" s="287" t="s">
        <v>578</v>
      </c>
      <c r="B39" s="287"/>
      <c r="C39" s="287"/>
      <c r="D39" s="287"/>
      <c r="E39" s="287"/>
      <c r="F39" s="287"/>
      <c r="G39" s="287"/>
      <c r="H39" s="201"/>
      <c r="I39" s="201"/>
    </row>
    <row r="40" spans="1:9" ht="27.6" customHeight="1" x14ac:dyDescent="0.3">
      <c r="A40" s="286" t="s">
        <v>397</v>
      </c>
      <c r="B40" s="286"/>
      <c r="C40" s="286"/>
      <c r="D40" s="286"/>
      <c r="E40" s="286"/>
      <c r="F40" s="286"/>
      <c r="G40" s="286"/>
      <c r="H40" s="286"/>
      <c r="I40" s="201"/>
    </row>
    <row r="41" spans="1:9" ht="21.6" customHeight="1" x14ac:dyDescent="0.3">
      <c r="A41" s="201"/>
      <c r="B41" s="205" t="s">
        <v>588</v>
      </c>
      <c r="C41" s="207"/>
      <c r="D41" s="207"/>
      <c r="E41" s="207"/>
      <c r="F41" s="207"/>
      <c r="G41" s="207"/>
      <c r="H41" s="201"/>
      <c r="I41" s="201"/>
    </row>
    <row r="42" spans="1:9" ht="18" customHeight="1" x14ac:dyDescent="0.3">
      <c r="A42" s="285" t="s">
        <v>483</v>
      </c>
      <c r="B42" s="285"/>
      <c r="C42" s="285"/>
      <c r="D42" s="285"/>
      <c r="E42" s="285"/>
      <c r="F42" s="285"/>
      <c r="G42" s="285"/>
      <c r="H42" s="201"/>
      <c r="I42" s="201"/>
    </row>
    <row r="43" spans="1:9" ht="16.95" customHeight="1" x14ac:dyDescent="0.3">
      <c r="A43" s="203" t="s">
        <v>387</v>
      </c>
      <c r="B43" s="203"/>
      <c r="C43" s="203"/>
      <c r="D43" s="203"/>
      <c r="E43" s="203"/>
      <c r="F43" s="203"/>
      <c r="G43" s="202"/>
    </row>
    <row r="44" spans="1:9" ht="16.95" customHeight="1" x14ac:dyDescent="0.3">
      <c r="A44" s="203" t="s">
        <v>486</v>
      </c>
      <c r="B44" s="203"/>
      <c r="C44" s="203"/>
      <c r="D44" s="203"/>
      <c r="E44" s="203"/>
      <c r="F44" s="203"/>
      <c r="G44" s="202"/>
    </row>
    <row r="45" spans="1:9" ht="16.95" customHeight="1" x14ac:dyDescent="0.3">
      <c r="A45" s="203" t="s">
        <v>580</v>
      </c>
      <c r="B45" s="203"/>
      <c r="C45" s="203"/>
      <c r="D45" s="203"/>
      <c r="E45" s="203"/>
      <c r="F45" s="203"/>
      <c r="G45" s="202"/>
    </row>
    <row r="46" spans="1:9" ht="16.95" customHeight="1" x14ac:dyDescent="0.3">
      <c r="A46" s="203" t="s">
        <v>492</v>
      </c>
      <c r="B46" s="203"/>
      <c r="C46" s="203"/>
      <c r="D46" s="203"/>
      <c r="E46" s="203"/>
      <c r="F46" s="203"/>
      <c r="G46" s="202"/>
    </row>
    <row r="47" spans="1:9" ht="16.95" customHeight="1" x14ac:dyDescent="0.3">
      <c r="A47" s="203" t="s">
        <v>499</v>
      </c>
      <c r="B47" s="203"/>
      <c r="C47" s="203"/>
      <c r="D47" s="203"/>
      <c r="E47" s="203"/>
      <c r="F47" s="203"/>
      <c r="G47" s="202"/>
    </row>
    <row r="48" spans="1:9" ht="16.95" customHeight="1" x14ac:dyDescent="0.3">
      <c r="A48" s="203" t="s">
        <v>504</v>
      </c>
      <c r="B48" s="203"/>
      <c r="C48" s="203"/>
      <c r="D48" s="203"/>
      <c r="E48" s="203"/>
      <c r="F48" s="203"/>
      <c r="G48" s="202"/>
    </row>
    <row r="49" spans="1:7" ht="16.95" customHeight="1" x14ac:dyDescent="0.3">
      <c r="A49" s="203" t="s">
        <v>514</v>
      </c>
      <c r="B49" s="203"/>
      <c r="C49" s="203"/>
      <c r="D49" s="203"/>
      <c r="E49" s="203"/>
      <c r="F49" s="203"/>
      <c r="G49" s="202"/>
    </row>
  </sheetData>
  <mergeCells count="30">
    <mergeCell ref="A42:G42"/>
    <mergeCell ref="A12:G12"/>
    <mergeCell ref="A5:G5"/>
    <mergeCell ref="A36:I36"/>
    <mergeCell ref="A34:G34"/>
    <mergeCell ref="A38:H38"/>
    <mergeCell ref="A31:E31"/>
    <mergeCell ref="A26:I26"/>
    <mergeCell ref="A27:G27"/>
    <mergeCell ref="A28:G28"/>
    <mergeCell ref="A6:H6"/>
    <mergeCell ref="A7:H7"/>
    <mergeCell ref="H1:I1"/>
    <mergeCell ref="H2:I2"/>
    <mergeCell ref="F3:I3"/>
    <mergeCell ref="A9:H9"/>
    <mergeCell ref="A10:H10"/>
    <mergeCell ref="A14:H14"/>
    <mergeCell ref="A8:H8"/>
    <mergeCell ref="A29:H29"/>
    <mergeCell ref="A40:H40"/>
    <mergeCell ref="A39:G39"/>
    <mergeCell ref="A24:I24"/>
    <mergeCell ref="A23:I23"/>
    <mergeCell ref="A11:F11"/>
    <mergeCell ref="A13:G13"/>
    <mergeCell ref="A15:I15"/>
    <mergeCell ref="A22:H22"/>
    <mergeCell ref="A20:G20"/>
    <mergeCell ref="A19:I19"/>
  </mergeCells>
  <pageMargins left="0.70866141732283472" right="0.51181102362204722" top="0.35433070866141736" bottom="0.35433070866141736" header="0.31496062992125984" footer="0.31496062992125984"/>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topLeftCell="A7" workbookViewId="0">
      <selection activeCell="I52" sqref="I52"/>
    </sheetView>
  </sheetViews>
  <sheetFormatPr defaultRowHeight="14.4" x14ac:dyDescent="0.3"/>
  <cols>
    <col min="1" max="1" width="6.5546875" customWidth="1"/>
    <col min="3" max="3" width="27.21875" customWidth="1"/>
    <col min="4" max="4" width="21.88671875" customWidth="1"/>
    <col min="5" max="5" width="8.6640625" customWidth="1"/>
    <col min="6" max="6" width="13.77734375" customWidth="1"/>
  </cols>
  <sheetData>
    <row r="1" spans="1:6" ht="23.4" customHeight="1" x14ac:dyDescent="0.3">
      <c r="A1" s="471" t="s">
        <v>596</v>
      </c>
      <c r="B1" s="471"/>
      <c r="C1" s="471"/>
      <c r="D1" s="471"/>
      <c r="E1" s="471"/>
      <c r="F1" s="471"/>
    </row>
    <row r="2" spans="1:6" ht="12.6" customHeight="1" x14ac:dyDescent="0.3">
      <c r="A2" s="472" t="s">
        <v>483</v>
      </c>
      <c r="B2" s="473"/>
      <c r="C2" s="473"/>
      <c r="D2" s="473"/>
      <c r="E2" s="473"/>
      <c r="F2" s="473"/>
    </row>
    <row r="3" spans="1:6" ht="22.8" x14ac:dyDescent="0.3">
      <c r="A3" s="181" t="s">
        <v>480</v>
      </c>
      <c r="B3" s="460" t="s">
        <v>158</v>
      </c>
      <c r="C3" s="460"/>
      <c r="D3" s="458" t="s">
        <v>151</v>
      </c>
      <c r="E3" s="458"/>
      <c r="F3" s="260" t="s">
        <v>430</v>
      </c>
    </row>
    <row r="4" spans="1:6" ht="23.4" customHeight="1" x14ac:dyDescent="0.3">
      <c r="A4" s="181" t="s">
        <v>330</v>
      </c>
      <c r="B4" s="474" t="s">
        <v>331</v>
      </c>
      <c r="C4" s="474"/>
      <c r="D4" s="457" t="s">
        <v>332</v>
      </c>
      <c r="E4" s="457"/>
      <c r="F4" s="261">
        <v>667.08668912045573</v>
      </c>
    </row>
    <row r="5" spans="1:6" ht="29.4" customHeight="1" x14ac:dyDescent="0.3">
      <c r="A5" s="181" t="s">
        <v>333</v>
      </c>
      <c r="B5" s="474" t="s">
        <v>334</v>
      </c>
      <c r="C5" s="474"/>
      <c r="D5" s="457" t="s">
        <v>332</v>
      </c>
      <c r="E5" s="457"/>
      <c r="F5" s="261">
        <v>567.02368575238734</v>
      </c>
    </row>
    <row r="6" spans="1:6" ht="24" customHeight="1" x14ac:dyDescent="0.3">
      <c r="A6" s="181" t="s">
        <v>335</v>
      </c>
      <c r="B6" s="456" t="s">
        <v>481</v>
      </c>
      <c r="C6" s="456"/>
      <c r="D6" s="457" t="s">
        <v>332</v>
      </c>
      <c r="E6" s="457"/>
      <c r="F6" s="261">
        <v>340</v>
      </c>
    </row>
    <row r="7" spans="1:6" ht="24" customHeight="1" x14ac:dyDescent="0.3">
      <c r="A7" s="181" t="s">
        <v>336</v>
      </c>
      <c r="B7" s="456" t="s">
        <v>482</v>
      </c>
      <c r="C7" s="456"/>
      <c r="D7" s="457" t="s">
        <v>337</v>
      </c>
      <c r="E7" s="457"/>
      <c r="F7" s="261">
        <v>1050</v>
      </c>
    </row>
    <row r="8" spans="1:6" ht="40.200000000000003" customHeight="1" x14ac:dyDescent="0.3">
      <c r="A8" s="181" t="s">
        <v>338</v>
      </c>
      <c r="B8" s="456" t="s">
        <v>684</v>
      </c>
      <c r="C8" s="456"/>
      <c r="D8" s="457" t="s">
        <v>360</v>
      </c>
      <c r="E8" s="457"/>
      <c r="F8" s="262">
        <v>674.61203352272867</v>
      </c>
    </row>
    <row r="9" spans="1:6" ht="29.4" customHeight="1" x14ac:dyDescent="0.3">
      <c r="A9" s="181" t="s">
        <v>340</v>
      </c>
      <c r="B9" s="456" t="s">
        <v>361</v>
      </c>
      <c r="C9" s="456"/>
      <c r="D9" s="457" t="s">
        <v>360</v>
      </c>
      <c r="E9" s="457"/>
      <c r="F9" s="262">
        <v>629.6378979545467</v>
      </c>
    </row>
    <row r="10" spans="1:6" ht="28.2" customHeight="1" x14ac:dyDescent="0.3">
      <c r="A10" s="181" t="s">
        <v>342</v>
      </c>
      <c r="B10" s="456" t="s">
        <v>362</v>
      </c>
      <c r="C10" s="456"/>
      <c r="D10" s="457" t="s">
        <v>360</v>
      </c>
      <c r="E10" s="457"/>
      <c r="F10" s="262">
        <v>585.16376238636474</v>
      </c>
    </row>
    <row r="11" spans="1:6" x14ac:dyDescent="0.3">
      <c r="A11" s="181" t="s">
        <v>345</v>
      </c>
      <c r="B11" s="456" t="s">
        <v>363</v>
      </c>
      <c r="C11" s="456"/>
      <c r="D11" s="457" t="s">
        <v>360</v>
      </c>
      <c r="E11" s="457"/>
      <c r="F11" s="262">
        <v>540.18962681818289</v>
      </c>
    </row>
    <row r="12" spans="1:6" ht="25.8" customHeight="1" x14ac:dyDescent="0.3">
      <c r="A12" s="181" t="s">
        <v>348</v>
      </c>
      <c r="B12" s="456" t="s">
        <v>484</v>
      </c>
      <c r="C12" s="456"/>
      <c r="D12" s="457" t="s">
        <v>485</v>
      </c>
      <c r="E12" s="457"/>
      <c r="F12" s="262">
        <v>976.48</v>
      </c>
    </row>
    <row r="13" spans="1:6" ht="22.8" customHeight="1" x14ac:dyDescent="0.3">
      <c r="A13" s="475" t="s">
        <v>112</v>
      </c>
      <c r="B13" s="475"/>
      <c r="C13" s="475"/>
      <c r="D13" s="475"/>
      <c r="E13" s="475"/>
      <c r="F13" s="475"/>
    </row>
    <row r="14" spans="1:6" ht="37.200000000000003" customHeight="1" x14ac:dyDescent="0.3">
      <c r="A14" s="476" t="s">
        <v>658</v>
      </c>
      <c r="B14" s="476"/>
      <c r="C14" s="476"/>
      <c r="D14" s="476"/>
      <c r="E14" s="476"/>
      <c r="F14" s="476"/>
    </row>
    <row r="15" spans="1:6" ht="24" customHeight="1" x14ac:dyDescent="0.3">
      <c r="A15" s="466" t="s">
        <v>387</v>
      </c>
      <c r="B15" s="467"/>
      <c r="C15" s="467"/>
      <c r="D15" s="467"/>
      <c r="E15" s="467"/>
      <c r="F15" s="467"/>
    </row>
    <row r="16" spans="1:6" ht="34.200000000000003" x14ac:dyDescent="0.3">
      <c r="A16" s="181" t="s">
        <v>480</v>
      </c>
      <c r="B16" s="459" t="s">
        <v>388</v>
      </c>
      <c r="C16" s="459"/>
      <c r="D16" s="181" t="s">
        <v>683</v>
      </c>
      <c r="E16" s="181" t="s">
        <v>389</v>
      </c>
      <c r="F16" s="181" t="s">
        <v>112</v>
      </c>
    </row>
    <row r="17" spans="1:6" ht="129.6" customHeight="1" x14ac:dyDescent="0.3">
      <c r="A17" s="181" t="s">
        <v>390</v>
      </c>
      <c r="B17" s="451" t="s">
        <v>409</v>
      </c>
      <c r="C17" s="452"/>
      <c r="D17" s="181" t="s">
        <v>685</v>
      </c>
      <c r="E17" s="181" t="s">
        <v>391</v>
      </c>
      <c r="F17" s="181" t="s">
        <v>410</v>
      </c>
    </row>
    <row r="18" spans="1:6" ht="25.2" customHeight="1" x14ac:dyDescent="0.3">
      <c r="A18" s="477" t="s">
        <v>682</v>
      </c>
      <c r="B18" s="467"/>
      <c r="C18" s="467"/>
      <c r="D18" s="467"/>
      <c r="E18" s="467"/>
      <c r="F18" s="467"/>
    </row>
    <row r="19" spans="1:6" ht="22.8" x14ac:dyDescent="0.3">
      <c r="A19" s="181" t="s">
        <v>480</v>
      </c>
      <c r="B19" s="459" t="s">
        <v>388</v>
      </c>
      <c r="C19" s="459"/>
      <c r="D19" s="181" t="s">
        <v>515</v>
      </c>
      <c r="E19" s="451" t="s">
        <v>516</v>
      </c>
      <c r="F19" s="452"/>
    </row>
    <row r="20" spans="1:6" ht="33" customHeight="1" x14ac:dyDescent="0.3">
      <c r="A20" s="181" t="s">
        <v>487</v>
      </c>
      <c r="B20" s="331" t="s">
        <v>339</v>
      </c>
      <c r="C20" s="332"/>
      <c r="D20" s="264">
        <v>168.88</v>
      </c>
      <c r="E20" s="478">
        <v>75.06</v>
      </c>
      <c r="F20" s="479"/>
    </row>
    <row r="21" spans="1:6" ht="37.200000000000003" customHeight="1" x14ac:dyDescent="0.3">
      <c r="A21" s="265" t="s">
        <v>488</v>
      </c>
      <c r="B21" s="331" t="s">
        <v>341</v>
      </c>
      <c r="C21" s="332"/>
      <c r="D21" s="264">
        <v>295.52</v>
      </c>
      <c r="E21" s="478">
        <v>131.34</v>
      </c>
      <c r="F21" s="479"/>
    </row>
    <row r="22" spans="1:6" ht="31.2" customHeight="1" x14ac:dyDescent="0.3">
      <c r="A22" s="470" t="s">
        <v>489</v>
      </c>
      <c r="B22" s="470"/>
      <c r="C22" s="470"/>
      <c r="D22" s="470"/>
      <c r="E22" s="470"/>
      <c r="F22" s="470"/>
    </row>
    <row r="23" spans="1:6" ht="22.8" x14ac:dyDescent="0.3">
      <c r="A23" s="181" t="s">
        <v>480</v>
      </c>
      <c r="B23" s="460" t="s">
        <v>158</v>
      </c>
      <c r="C23" s="460"/>
      <c r="D23" s="458" t="s">
        <v>151</v>
      </c>
      <c r="E23" s="458"/>
      <c r="F23" s="260" t="s">
        <v>430</v>
      </c>
    </row>
    <row r="24" spans="1:6" ht="47.4" customHeight="1" x14ac:dyDescent="0.3">
      <c r="A24" s="266" t="s">
        <v>490</v>
      </c>
      <c r="B24" s="462" t="s">
        <v>343</v>
      </c>
      <c r="C24" s="463"/>
      <c r="D24" s="464" t="s">
        <v>344</v>
      </c>
      <c r="E24" s="465"/>
      <c r="F24" s="261">
        <v>1300</v>
      </c>
    </row>
    <row r="25" spans="1:6" ht="52.2" customHeight="1" x14ac:dyDescent="0.3">
      <c r="A25" s="181" t="s">
        <v>491</v>
      </c>
      <c r="B25" s="474" t="s">
        <v>520</v>
      </c>
      <c r="C25" s="474"/>
      <c r="D25" s="457" t="s">
        <v>532</v>
      </c>
      <c r="E25" s="457"/>
      <c r="F25" s="261">
        <v>776.56</v>
      </c>
    </row>
    <row r="26" spans="1:6" ht="19.2" customHeight="1" x14ac:dyDescent="0.3">
      <c r="A26" s="461" t="s">
        <v>492</v>
      </c>
      <c r="B26" s="461"/>
      <c r="C26" s="461"/>
      <c r="D26" s="461"/>
      <c r="E26" s="461"/>
      <c r="F26" s="461"/>
    </row>
    <row r="27" spans="1:6" ht="22.8" x14ac:dyDescent="0.3">
      <c r="A27" s="181" t="s">
        <v>480</v>
      </c>
      <c r="B27" s="460" t="s">
        <v>158</v>
      </c>
      <c r="C27" s="460"/>
      <c r="D27" s="458" t="s">
        <v>151</v>
      </c>
      <c r="E27" s="458"/>
      <c r="F27" s="260" t="s">
        <v>430</v>
      </c>
    </row>
    <row r="28" spans="1:6" ht="25.05" customHeight="1" x14ac:dyDescent="0.3">
      <c r="A28" s="265" t="s">
        <v>493</v>
      </c>
      <c r="B28" s="462" t="s">
        <v>346</v>
      </c>
      <c r="C28" s="463"/>
      <c r="D28" s="331" t="s">
        <v>347</v>
      </c>
      <c r="E28" s="332"/>
      <c r="F28" s="261">
        <v>51</v>
      </c>
    </row>
    <row r="29" spans="1:6" ht="39" customHeight="1" x14ac:dyDescent="0.3">
      <c r="A29" s="265" t="s">
        <v>494</v>
      </c>
      <c r="B29" s="462" t="s">
        <v>431</v>
      </c>
      <c r="C29" s="463"/>
      <c r="D29" s="331" t="s">
        <v>347</v>
      </c>
      <c r="E29" s="332"/>
      <c r="F29" s="261">
        <v>66</v>
      </c>
    </row>
    <row r="30" spans="1:6" ht="31.8" customHeight="1" x14ac:dyDescent="0.3">
      <c r="A30" s="265" t="s">
        <v>495</v>
      </c>
      <c r="B30" s="462" t="s">
        <v>349</v>
      </c>
      <c r="C30" s="463"/>
      <c r="D30" s="331" t="s">
        <v>350</v>
      </c>
      <c r="E30" s="332"/>
      <c r="F30" s="261">
        <v>25.42</v>
      </c>
    </row>
    <row r="31" spans="1:6" ht="26.4" customHeight="1" x14ac:dyDescent="0.3">
      <c r="A31" s="265" t="s">
        <v>496</v>
      </c>
      <c r="B31" s="462" t="s">
        <v>351</v>
      </c>
      <c r="C31" s="463"/>
      <c r="D31" s="331" t="s">
        <v>352</v>
      </c>
      <c r="E31" s="332"/>
      <c r="F31" s="261">
        <v>59.32</v>
      </c>
    </row>
    <row r="32" spans="1:6" ht="29.4" customHeight="1" x14ac:dyDescent="0.3">
      <c r="A32" s="265" t="s">
        <v>497</v>
      </c>
      <c r="B32" s="468" t="s">
        <v>355</v>
      </c>
      <c r="C32" s="469"/>
      <c r="D32" s="331" t="s">
        <v>356</v>
      </c>
      <c r="E32" s="332"/>
      <c r="F32" s="261">
        <v>7.2</v>
      </c>
    </row>
    <row r="33" spans="1:6" ht="40.799999999999997" customHeight="1" x14ac:dyDescent="0.3">
      <c r="A33" s="265" t="s">
        <v>498</v>
      </c>
      <c r="B33" s="468" t="s">
        <v>518</v>
      </c>
      <c r="C33" s="469"/>
      <c r="D33" s="331" t="s">
        <v>204</v>
      </c>
      <c r="E33" s="332"/>
      <c r="F33" s="261">
        <v>6488.26</v>
      </c>
    </row>
    <row r="34" spans="1:6" ht="24.6" customHeight="1" x14ac:dyDescent="0.3">
      <c r="A34" s="461" t="s">
        <v>499</v>
      </c>
      <c r="B34" s="461"/>
      <c r="C34" s="461"/>
      <c r="D34" s="461"/>
      <c r="E34" s="461"/>
      <c r="F34" s="461"/>
    </row>
    <row r="35" spans="1:6" ht="22.8" x14ac:dyDescent="0.3">
      <c r="A35" s="181" t="s">
        <v>480</v>
      </c>
      <c r="B35" s="460" t="s">
        <v>158</v>
      </c>
      <c r="C35" s="460"/>
      <c r="D35" s="458" t="s">
        <v>151</v>
      </c>
      <c r="E35" s="458"/>
      <c r="F35" s="260" t="s">
        <v>430</v>
      </c>
    </row>
    <row r="36" spans="1:6" x14ac:dyDescent="0.3">
      <c r="A36" s="267" t="s">
        <v>500</v>
      </c>
      <c r="B36" s="468" t="s">
        <v>364</v>
      </c>
      <c r="C36" s="469"/>
      <c r="D36" s="464" t="s">
        <v>365</v>
      </c>
      <c r="E36" s="465"/>
      <c r="F36" s="268">
        <v>911.02</v>
      </c>
    </row>
    <row r="37" spans="1:6" x14ac:dyDescent="0.3">
      <c r="A37" s="267" t="s">
        <v>501</v>
      </c>
      <c r="B37" s="468" t="s">
        <v>366</v>
      </c>
      <c r="C37" s="469"/>
      <c r="D37" s="464" t="s">
        <v>365</v>
      </c>
      <c r="E37" s="465"/>
      <c r="F37" s="268">
        <v>1822.04</v>
      </c>
    </row>
    <row r="38" spans="1:6" x14ac:dyDescent="0.3">
      <c r="A38" s="267" t="s">
        <v>502</v>
      </c>
      <c r="B38" s="468" t="s">
        <v>367</v>
      </c>
      <c r="C38" s="469"/>
      <c r="D38" s="464" t="s">
        <v>365</v>
      </c>
      <c r="E38" s="465"/>
      <c r="F38" s="269">
        <v>1366.55</v>
      </c>
    </row>
    <row r="39" spans="1:6" x14ac:dyDescent="0.3">
      <c r="A39" s="267" t="s">
        <v>503</v>
      </c>
      <c r="B39" s="468" t="s">
        <v>368</v>
      </c>
      <c r="C39" s="469"/>
      <c r="D39" s="464" t="s">
        <v>365</v>
      </c>
      <c r="E39" s="465"/>
      <c r="F39" s="269">
        <v>2733.05</v>
      </c>
    </row>
    <row r="40" spans="1:6" ht="25.8" customHeight="1" x14ac:dyDescent="0.3">
      <c r="A40" s="461" t="s">
        <v>647</v>
      </c>
      <c r="B40" s="461"/>
      <c r="C40" s="461"/>
      <c r="D40" s="461"/>
      <c r="E40" s="461"/>
      <c r="F40" s="461"/>
    </row>
    <row r="41" spans="1:6" ht="34.200000000000003" x14ac:dyDescent="0.3">
      <c r="A41" s="181" t="s">
        <v>480</v>
      </c>
      <c r="B41" s="460" t="s">
        <v>158</v>
      </c>
      <c r="C41" s="460"/>
      <c r="D41" s="458" t="s">
        <v>151</v>
      </c>
      <c r="E41" s="458"/>
      <c r="F41" s="260" t="s">
        <v>648</v>
      </c>
    </row>
    <row r="42" spans="1:6" ht="31.2" customHeight="1" x14ac:dyDescent="0.3">
      <c r="A42" s="181" t="s">
        <v>505</v>
      </c>
      <c r="B42" s="456" t="s">
        <v>369</v>
      </c>
      <c r="C42" s="456"/>
      <c r="D42" s="457" t="s">
        <v>365</v>
      </c>
      <c r="E42" s="457"/>
      <c r="F42" s="262">
        <v>5263.46</v>
      </c>
    </row>
    <row r="43" spans="1:6" ht="28.8" customHeight="1" x14ac:dyDescent="0.3">
      <c r="A43" s="181" t="s">
        <v>506</v>
      </c>
      <c r="B43" s="456" t="s">
        <v>371</v>
      </c>
      <c r="C43" s="456"/>
      <c r="D43" s="457" t="s">
        <v>370</v>
      </c>
      <c r="E43" s="457"/>
      <c r="F43" s="262">
        <v>2760.08</v>
      </c>
    </row>
    <row r="44" spans="1:6" ht="28.2" customHeight="1" x14ac:dyDescent="0.3">
      <c r="A44" s="181" t="s">
        <v>507</v>
      </c>
      <c r="B44" s="456" t="s">
        <v>649</v>
      </c>
      <c r="C44" s="456"/>
      <c r="D44" s="457" t="s">
        <v>365</v>
      </c>
      <c r="E44" s="457"/>
      <c r="F44" s="262">
        <v>2582.21</v>
      </c>
    </row>
    <row r="45" spans="1:6" ht="28.2" customHeight="1" x14ac:dyDescent="0.3">
      <c r="A45" s="181" t="s">
        <v>508</v>
      </c>
      <c r="B45" s="456" t="s">
        <v>650</v>
      </c>
      <c r="C45" s="456"/>
      <c r="D45" s="457" t="s">
        <v>365</v>
      </c>
      <c r="E45" s="457"/>
      <c r="F45" s="262">
        <v>2555.59</v>
      </c>
    </row>
    <row r="46" spans="1:6" ht="28.2" customHeight="1" x14ac:dyDescent="0.3">
      <c r="A46" s="181" t="s">
        <v>653</v>
      </c>
      <c r="B46" s="456" t="s">
        <v>651</v>
      </c>
      <c r="C46" s="456"/>
      <c r="D46" s="457" t="s">
        <v>655</v>
      </c>
      <c r="E46" s="457"/>
      <c r="F46" s="262">
        <v>254.48</v>
      </c>
    </row>
    <row r="47" spans="1:6" ht="32.4" customHeight="1" x14ac:dyDescent="0.3">
      <c r="A47" s="181" t="s">
        <v>654</v>
      </c>
      <c r="B47" s="456" t="s">
        <v>652</v>
      </c>
      <c r="C47" s="456"/>
      <c r="D47" s="457" t="s">
        <v>656</v>
      </c>
      <c r="E47" s="457"/>
      <c r="F47" s="262">
        <v>350.04</v>
      </c>
    </row>
    <row r="48" spans="1:6" ht="40.200000000000003" customHeight="1" x14ac:dyDescent="0.3">
      <c r="A48" s="270" t="s">
        <v>657</v>
      </c>
      <c r="B48" s="480" t="s">
        <v>372</v>
      </c>
      <c r="C48" s="480"/>
      <c r="D48" s="481" t="s">
        <v>365</v>
      </c>
      <c r="E48" s="481"/>
      <c r="F48" s="271">
        <v>832.68</v>
      </c>
    </row>
    <row r="49" spans="1:6" ht="25.2" customHeight="1" x14ac:dyDescent="0.3">
      <c r="A49" s="482" t="s">
        <v>514</v>
      </c>
      <c r="B49" s="483"/>
      <c r="C49" s="483"/>
      <c r="D49" s="483"/>
      <c r="E49" s="483"/>
      <c r="F49" s="483"/>
    </row>
    <row r="50" spans="1:6" ht="22.8" x14ac:dyDescent="0.3">
      <c r="A50" s="181" t="s">
        <v>480</v>
      </c>
      <c r="B50" s="460" t="s">
        <v>158</v>
      </c>
      <c r="C50" s="460"/>
      <c r="D50" s="458" t="s">
        <v>151</v>
      </c>
      <c r="E50" s="458"/>
      <c r="F50" s="260" t="s">
        <v>430</v>
      </c>
    </row>
    <row r="51" spans="1:6" ht="30" customHeight="1" x14ac:dyDescent="0.3">
      <c r="A51" s="265" t="s">
        <v>509</v>
      </c>
      <c r="B51" s="462" t="s">
        <v>353</v>
      </c>
      <c r="C51" s="463"/>
      <c r="D51" s="331" t="s">
        <v>354</v>
      </c>
      <c r="E51" s="332"/>
      <c r="F51" s="261">
        <v>36</v>
      </c>
    </row>
    <row r="52" spans="1:6" ht="25.05" customHeight="1" x14ac:dyDescent="0.3">
      <c r="A52" s="265" t="s">
        <v>510</v>
      </c>
      <c r="B52" s="468" t="s">
        <v>357</v>
      </c>
      <c r="C52" s="469"/>
      <c r="D52" s="331" t="s">
        <v>358</v>
      </c>
      <c r="E52" s="332"/>
      <c r="F52" s="262">
        <v>4</v>
      </c>
    </row>
    <row r="53" spans="1:6" ht="25.05" customHeight="1" x14ac:dyDescent="0.3">
      <c r="A53" s="265" t="s">
        <v>511</v>
      </c>
      <c r="B53" s="468" t="s">
        <v>359</v>
      </c>
      <c r="C53" s="469"/>
      <c r="D53" s="331" t="s">
        <v>358</v>
      </c>
      <c r="E53" s="332"/>
      <c r="F53" s="262">
        <v>10</v>
      </c>
    </row>
    <row r="54" spans="1:6" ht="25.05" customHeight="1" x14ac:dyDescent="0.3">
      <c r="A54" s="181" t="s">
        <v>512</v>
      </c>
      <c r="B54" s="468" t="s">
        <v>373</v>
      </c>
      <c r="C54" s="469"/>
      <c r="D54" s="464" t="s">
        <v>374</v>
      </c>
      <c r="E54" s="465"/>
      <c r="F54" s="262">
        <v>64.069999999999993</v>
      </c>
    </row>
    <row r="55" spans="1:6" ht="28.8" customHeight="1" x14ac:dyDescent="0.3">
      <c r="A55" s="181" t="s">
        <v>513</v>
      </c>
      <c r="B55" s="468" t="s">
        <v>519</v>
      </c>
      <c r="C55" s="469"/>
      <c r="D55" s="457" t="s">
        <v>485</v>
      </c>
      <c r="E55" s="457"/>
      <c r="F55" s="262">
        <v>90</v>
      </c>
    </row>
    <row r="56" spans="1:6" ht="25.05" customHeight="1" x14ac:dyDescent="0.3">
      <c r="A56" s="181" t="s">
        <v>533</v>
      </c>
      <c r="B56" s="456" t="s">
        <v>535</v>
      </c>
      <c r="C56" s="456"/>
      <c r="D56" s="457" t="s">
        <v>534</v>
      </c>
      <c r="E56" s="457"/>
      <c r="F56" s="262">
        <v>72.08</v>
      </c>
    </row>
  </sheetData>
  <mergeCells count="99">
    <mergeCell ref="B47:C47"/>
    <mergeCell ref="B36:C36"/>
    <mergeCell ref="D36:E36"/>
    <mergeCell ref="D44:E44"/>
    <mergeCell ref="D37:E37"/>
    <mergeCell ref="D38:E38"/>
    <mergeCell ref="D39:E39"/>
    <mergeCell ref="D42:E42"/>
    <mergeCell ref="D43:E43"/>
    <mergeCell ref="B42:C42"/>
    <mergeCell ref="B45:C45"/>
    <mergeCell ref="D45:E45"/>
    <mergeCell ref="D46:E46"/>
    <mergeCell ref="B46:C46"/>
    <mergeCell ref="D47:E47"/>
    <mergeCell ref="B48:C48"/>
    <mergeCell ref="D48:E48"/>
    <mergeCell ref="B56:C56"/>
    <mergeCell ref="D56:E56"/>
    <mergeCell ref="B54:C54"/>
    <mergeCell ref="D54:E54"/>
    <mergeCell ref="B55:C55"/>
    <mergeCell ref="A49:F49"/>
    <mergeCell ref="D52:E52"/>
    <mergeCell ref="B52:C52"/>
    <mergeCell ref="B50:C50"/>
    <mergeCell ref="D50:E50"/>
    <mergeCell ref="D51:E51"/>
    <mergeCell ref="B51:C51"/>
    <mergeCell ref="B10:C10"/>
    <mergeCell ref="D10:E10"/>
    <mergeCell ref="A13:F13"/>
    <mergeCell ref="A14:F14"/>
    <mergeCell ref="D55:E55"/>
    <mergeCell ref="B44:C44"/>
    <mergeCell ref="B53:C53"/>
    <mergeCell ref="D53:E53"/>
    <mergeCell ref="A18:F18"/>
    <mergeCell ref="B25:C25"/>
    <mergeCell ref="B20:C20"/>
    <mergeCell ref="B23:C23"/>
    <mergeCell ref="E19:F19"/>
    <mergeCell ref="E20:F20"/>
    <mergeCell ref="E21:F21"/>
    <mergeCell ref="B43:C43"/>
    <mergeCell ref="A1:F1"/>
    <mergeCell ref="B6:C6"/>
    <mergeCell ref="D6:E6"/>
    <mergeCell ref="A2:F2"/>
    <mergeCell ref="B4:C4"/>
    <mergeCell ref="D4:E4"/>
    <mergeCell ref="B5:C5"/>
    <mergeCell ref="D5:E5"/>
    <mergeCell ref="B35:C35"/>
    <mergeCell ref="B3:C3"/>
    <mergeCell ref="D3:E3"/>
    <mergeCell ref="B8:C8"/>
    <mergeCell ref="D8:E8"/>
    <mergeCell ref="B9:C9"/>
    <mergeCell ref="B7:C7"/>
    <mergeCell ref="D7:E7"/>
    <mergeCell ref="D25:E25"/>
    <mergeCell ref="B17:C17"/>
    <mergeCell ref="D9:E9"/>
    <mergeCell ref="B12:C12"/>
    <mergeCell ref="D12:E12"/>
    <mergeCell ref="B19:C19"/>
    <mergeCell ref="B21:C21"/>
    <mergeCell ref="A22:F22"/>
    <mergeCell ref="D35:E35"/>
    <mergeCell ref="B41:C41"/>
    <mergeCell ref="D30:E30"/>
    <mergeCell ref="B33:C33"/>
    <mergeCell ref="A34:F34"/>
    <mergeCell ref="D32:E32"/>
    <mergeCell ref="D41:E41"/>
    <mergeCell ref="B37:C37"/>
    <mergeCell ref="B38:C38"/>
    <mergeCell ref="B39:C39"/>
    <mergeCell ref="B32:C32"/>
    <mergeCell ref="D31:E31"/>
    <mergeCell ref="A40:F40"/>
    <mergeCell ref="D33:E33"/>
    <mergeCell ref="B31:C31"/>
    <mergeCell ref="B30:C30"/>
    <mergeCell ref="B11:C11"/>
    <mergeCell ref="D11:E11"/>
    <mergeCell ref="D23:E23"/>
    <mergeCell ref="D29:E29"/>
    <mergeCell ref="D28:E28"/>
    <mergeCell ref="B16:C16"/>
    <mergeCell ref="B27:C27"/>
    <mergeCell ref="D27:E27"/>
    <mergeCell ref="A26:F26"/>
    <mergeCell ref="B28:C28"/>
    <mergeCell ref="B29:C29"/>
    <mergeCell ref="B24:C24"/>
    <mergeCell ref="D24:E24"/>
    <mergeCell ref="A15:F15"/>
  </mergeCells>
  <pageMargins left="0.9055118110236221" right="0.51181102362204722" top="0.35433070866141736" bottom="0.35433070866141736"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494"/>
  <sheetViews>
    <sheetView view="pageBreakPreview" zoomScaleSheetLayoutView="100" zoomScalePageLayoutView="70" workbookViewId="0">
      <selection activeCell="C23" sqref="C23"/>
    </sheetView>
  </sheetViews>
  <sheetFormatPr defaultRowHeight="14.4" x14ac:dyDescent="0.3"/>
  <cols>
    <col min="1" max="1" width="8.77734375" style="1" customWidth="1"/>
    <col min="2" max="2" width="23.21875" style="2" customWidth="1"/>
    <col min="3" max="3" width="26.33203125" style="2" customWidth="1"/>
    <col min="4" max="4" width="14.33203125" style="3" customWidth="1"/>
    <col min="5" max="5" width="11.109375" style="3" customWidth="1"/>
    <col min="6" max="6" width="12.88671875" style="3" customWidth="1"/>
    <col min="7" max="7" width="11.88671875" style="3" customWidth="1"/>
  </cols>
  <sheetData>
    <row r="1" spans="1:7" x14ac:dyDescent="0.3">
      <c r="D1" s="193"/>
      <c r="E1" s="193"/>
      <c r="F1" s="193"/>
      <c r="G1" s="193"/>
    </row>
    <row r="2" spans="1:7" ht="19.8" customHeight="1" x14ac:dyDescent="0.3">
      <c r="A2" s="320" t="s">
        <v>603</v>
      </c>
      <c r="B2" s="320"/>
      <c r="C2" s="320"/>
      <c r="D2" s="320"/>
      <c r="E2" s="320"/>
      <c r="F2" s="320"/>
      <c r="G2" s="320"/>
    </row>
    <row r="3" spans="1:7" ht="19.2" customHeight="1" x14ac:dyDescent="0.3">
      <c r="A3" s="321" t="s">
        <v>0</v>
      </c>
      <c r="B3" s="321"/>
      <c r="C3" s="321"/>
      <c r="D3" s="321"/>
      <c r="E3" s="321"/>
      <c r="F3" s="321"/>
      <c r="G3" s="321"/>
    </row>
    <row r="4" spans="1:7" ht="17.399999999999999" customHeight="1" x14ac:dyDescent="0.3">
      <c r="B4" s="3" t="s">
        <v>1</v>
      </c>
      <c r="C4" s="3"/>
      <c r="D4" s="322"/>
      <c r="E4" s="322"/>
      <c r="F4" s="322" t="s">
        <v>411</v>
      </c>
      <c r="G4" s="322"/>
    </row>
    <row r="5" spans="1:7" ht="61.2" customHeight="1" x14ac:dyDescent="0.3">
      <c r="A5" s="254" t="s">
        <v>480</v>
      </c>
      <c r="B5" s="252" t="s">
        <v>2</v>
      </c>
      <c r="C5" s="252" t="s">
        <v>3</v>
      </c>
      <c r="D5" s="331" t="s">
        <v>4</v>
      </c>
      <c r="E5" s="332"/>
      <c r="F5" s="331" t="s">
        <v>5</v>
      </c>
      <c r="G5" s="332"/>
    </row>
    <row r="6" spans="1:7" ht="42.6" customHeight="1" x14ac:dyDescent="0.3">
      <c r="A6" s="160"/>
      <c r="B6" s="253"/>
      <c r="C6" s="253"/>
      <c r="D6" s="275" t="s">
        <v>687</v>
      </c>
      <c r="E6" s="260" t="s">
        <v>688</v>
      </c>
      <c r="F6" s="275" t="s">
        <v>687</v>
      </c>
      <c r="G6" s="260" t="s">
        <v>688</v>
      </c>
    </row>
    <row r="7" spans="1:7" x14ac:dyDescent="0.3">
      <c r="A7" s="4">
        <v>1</v>
      </c>
      <c r="B7" s="69">
        <v>2</v>
      </c>
      <c r="C7" s="60" t="s">
        <v>7</v>
      </c>
      <c r="D7" s="4" t="s">
        <v>148</v>
      </c>
      <c r="E7" s="69">
        <v>5</v>
      </c>
      <c r="F7" s="60">
        <v>6</v>
      </c>
      <c r="G7" s="4" t="s">
        <v>379</v>
      </c>
    </row>
    <row r="8" spans="1:7" ht="25.95" customHeight="1" x14ac:dyDescent="0.3">
      <c r="A8" s="71" t="s">
        <v>8</v>
      </c>
      <c r="B8" s="37" t="s">
        <v>9</v>
      </c>
      <c r="C8" s="67">
        <v>41</v>
      </c>
      <c r="D8" s="38">
        <v>304.39864</v>
      </c>
      <c r="E8" s="38">
        <v>210.73752000000002</v>
      </c>
      <c r="F8" s="38">
        <v>187.2</v>
      </c>
      <c r="G8" s="38">
        <v>112.32</v>
      </c>
    </row>
    <row r="9" spans="1:7" ht="28.2" customHeight="1" x14ac:dyDescent="0.3">
      <c r="A9" s="4" t="s">
        <v>11</v>
      </c>
      <c r="B9" s="39" t="s">
        <v>412</v>
      </c>
      <c r="C9" s="69" t="s">
        <v>10</v>
      </c>
      <c r="D9" s="66">
        <v>304.39864</v>
      </c>
      <c r="E9" s="66">
        <v>210.73752000000002</v>
      </c>
      <c r="F9" s="38">
        <v>187.2</v>
      </c>
      <c r="G9" s="66">
        <v>112.32</v>
      </c>
    </row>
    <row r="10" spans="1:7" ht="54.6" customHeight="1" x14ac:dyDescent="0.3">
      <c r="A10" s="4" t="s">
        <v>12</v>
      </c>
      <c r="B10" s="39" t="s">
        <v>13</v>
      </c>
      <c r="C10" s="69" t="s">
        <v>14</v>
      </c>
      <c r="D10" s="66">
        <v>304.39864</v>
      </c>
      <c r="E10" s="66">
        <v>210.73752000000002</v>
      </c>
      <c r="F10" s="38">
        <v>208.15142399999999</v>
      </c>
      <c r="G10" s="66">
        <v>124.89085439999999</v>
      </c>
    </row>
    <row r="11" spans="1:7" ht="25.95" customHeight="1" x14ac:dyDescent="0.3">
      <c r="A11" s="4" t="s">
        <v>15</v>
      </c>
      <c r="B11" s="39" t="s">
        <v>16</v>
      </c>
      <c r="C11" s="69" t="s">
        <v>17</v>
      </c>
      <c r="D11" s="66">
        <v>339.52156000000002</v>
      </c>
      <c r="E11" s="66">
        <v>234.15280000000001</v>
      </c>
      <c r="F11" s="38">
        <v>208.8</v>
      </c>
      <c r="G11" s="66">
        <v>125.28</v>
      </c>
    </row>
    <row r="12" spans="1:7" ht="25.95" customHeight="1" x14ac:dyDescent="0.3">
      <c r="A12" s="4" t="s">
        <v>18</v>
      </c>
      <c r="B12" s="39" t="s">
        <v>19</v>
      </c>
      <c r="C12" s="69" t="s">
        <v>20</v>
      </c>
      <c r="D12" s="66">
        <v>222.44516000000002</v>
      </c>
      <c r="E12" s="66">
        <v>146.34550000000002</v>
      </c>
      <c r="F12" s="38">
        <v>136.80000000000001</v>
      </c>
      <c r="G12" s="66">
        <v>82.08</v>
      </c>
    </row>
    <row r="13" spans="1:7" ht="21" customHeight="1" x14ac:dyDescent="0.3">
      <c r="A13" s="4" t="s">
        <v>21</v>
      </c>
      <c r="B13" s="39" t="s">
        <v>22</v>
      </c>
      <c r="C13" s="69" t="s">
        <v>23</v>
      </c>
      <c r="D13" s="66">
        <v>298.54482000000002</v>
      </c>
      <c r="E13" s="66">
        <v>199.02988000000002</v>
      </c>
      <c r="F13" s="38">
        <v>183.6</v>
      </c>
      <c r="G13" s="66">
        <v>110.16</v>
      </c>
    </row>
    <row r="14" spans="1:7" ht="25.95" customHeight="1" x14ac:dyDescent="0.3">
      <c r="A14" s="86" t="s">
        <v>24</v>
      </c>
      <c r="B14" s="105" t="s">
        <v>25</v>
      </c>
      <c r="C14" s="85" t="s">
        <v>26</v>
      </c>
      <c r="D14" s="56">
        <v>155.43</v>
      </c>
      <c r="E14" s="56">
        <v>117.52</v>
      </c>
      <c r="F14" s="104">
        <v>125.87073315425172</v>
      </c>
      <c r="G14" s="56">
        <v>89.923913207976199</v>
      </c>
    </row>
    <row r="15" spans="1:7" ht="38.4" customHeight="1" x14ac:dyDescent="0.3">
      <c r="A15" s="108" t="s">
        <v>27</v>
      </c>
      <c r="B15" s="39" t="s">
        <v>28</v>
      </c>
      <c r="C15" s="107" t="s">
        <v>29</v>
      </c>
      <c r="D15" s="109">
        <v>180.31</v>
      </c>
      <c r="E15" s="109">
        <v>144.25</v>
      </c>
      <c r="F15" s="109">
        <v>150.26</v>
      </c>
      <c r="G15" s="109">
        <v>107.35</v>
      </c>
    </row>
    <row r="16" spans="1:7" ht="45.6" customHeight="1" x14ac:dyDescent="0.3">
      <c r="A16" s="88" t="s">
        <v>30</v>
      </c>
      <c r="B16" s="37" t="s">
        <v>31</v>
      </c>
      <c r="C16" s="89" t="s">
        <v>32</v>
      </c>
      <c r="D16" s="38">
        <v>409.76740000000001</v>
      </c>
      <c r="E16" s="38">
        <v>275.12954000000002</v>
      </c>
      <c r="F16" s="38">
        <v>252</v>
      </c>
      <c r="G16" s="38">
        <v>151.19999999999999</v>
      </c>
    </row>
    <row r="17" spans="1:7" ht="153.6" customHeight="1" x14ac:dyDescent="0.3">
      <c r="A17" s="4" t="s">
        <v>33</v>
      </c>
      <c r="B17" s="39" t="s">
        <v>34</v>
      </c>
      <c r="C17" s="68" t="s">
        <v>35</v>
      </c>
      <c r="D17" s="66">
        <v>1147.3487200000002</v>
      </c>
      <c r="E17" s="66">
        <v>784.41188000000011</v>
      </c>
      <c r="F17" s="38">
        <v>705.6</v>
      </c>
      <c r="G17" s="66">
        <v>423.36</v>
      </c>
    </row>
    <row r="18" spans="1:7" ht="154.19999999999999" customHeight="1" x14ac:dyDescent="0.3">
      <c r="A18" s="4" t="s">
        <v>36</v>
      </c>
      <c r="B18" s="39" t="s">
        <v>37</v>
      </c>
      <c r="C18" s="68" t="s">
        <v>35</v>
      </c>
      <c r="D18" s="66">
        <v>1100.5181600000001</v>
      </c>
      <c r="E18" s="66">
        <v>749.28896000000009</v>
      </c>
      <c r="F18" s="38">
        <v>676.8</v>
      </c>
      <c r="G18" s="66">
        <v>406.08</v>
      </c>
    </row>
    <row r="19" spans="1:7" ht="85.2" customHeight="1" x14ac:dyDescent="0.3">
      <c r="A19" s="4" t="s">
        <v>38</v>
      </c>
      <c r="B19" s="39" t="s">
        <v>39</v>
      </c>
      <c r="C19" s="69" t="s">
        <v>40</v>
      </c>
      <c r="D19" s="66">
        <v>1387.36</v>
      </c>
      <c r="E19" s="66">
        <v>936.61120000000005</v>
      </c>
      <c r="F19" s="38">
        <v>828.33333333333337</v>
      </c>
      <c r="G19" s="66">
        <v>497</v>
      </c>
    </row>
    <row r="20" spans="1:7" ht="174.6" customHeight="1" x14ac:dyDescent="0.3">
      <c r="A20" s="4" t="s">
        <v>41</v>
      </c>
      <c r="B20" s="39" t="s">
        <v>42</v>
      </c>
      <c r="C20" s="68" t="s">
        <v>43</v>
      </c>
      <c r="D20" s="66">
        <v>1481.0164600000001</v>
      </c>
      <c r="E20" s="66">
        <v>1006.85704</v>
      </c>
      <c r="F20" s="38">
        <v>850.08</v>
      </c>
      <c r="G20" s="66">
        <v>510.048</v>
      </c>
    </row>
    <row r="21" spans="1:7" ht="191.4" customHeight="1" x14ac:dyDescent="0.3">
      <c r="A21" s="4" t="s">
        <v>44</v>
      </c>
      <c r="B21" s="39" t="s">
        <v>45</v>
      </c>
      <c r="C21" s="68" t="s">
        <v>46</v>
      </c>
      <c r="D21" s="66">
        <v>1387.3553400000001</v>
      </c>
      <c r="E21" s="66">
        <v>936.61120000000005</v>
      </c>
      <c r="F21" s="38">
        <v>803.43</v>
      </c>
      <c r="G21" s="66">
        <v>482.05799999999994</v>
      </c>
    </row>
    <row r="22" spans="1:7" ht="64.2" customHeight="1" x14ac:dyDescent="0.3">
      <c r="A22" s="4" t="s">
        <v>47</v>
      </c>
      <c r="B22" s="39" t="s">
        <v>48</v>
      </c>
      <c r="C22" s="69" t="s">
        <v>49</v>
      </c>
      <c r="D22" s="66">
        <v>1252.71748</v>
      </c>
      <c r="E22" s="66">
        <v>837.09626000000014</v>
      </c>
      <c r="F22" s="38">
        <v>725.46</v>
      </c>
      <c r="G22" s="66">
        <v>435.27599999999995</v>
      </c>
    </row>
    <row r="23" spans="1:7" ht="66" customHeight="1" x14ac:dyDescent="0.3">
      <c r="A23" s="4" t="s">
        <v>50</v>
      </c>
      <c r="B23" s="39" t="s">
        <v>51</v>
      </c>
      <c r="C23" s="69" t="s">
        <v>442</v>
      </c>
      <c r="D23" s="66">
        <v>1457.6011800000001</v>
      </c>
      <c r="E23" s="66">
        <v>989.29557999999997</v>
      </c>
      <c r="F23" s="38">
        <v>844.11</v>
      </c>
      <c r="G23" s="66">
        <v>506.46599999999989</v>
      </c>
    </row>
    <row r="24" spans="1:7" ht="55.8" customHeight="1" x14ac:dyDescent="0.3">
      <c r="A24" s="4" t="s">
        <v>52</v>
      </c>
      <c r="B24" s="39" t="s">
        <v>53</v>
      </c>
      <c r="C24" s="69" t="s">
        <v>54</v>
      </c>
      <c r="D24" s="66">
        <v>1270.2789399999999</v>
      </c>
      <c r="E24" s="66">
        <v>866.36536000000012</v>
      </c>
      <c r="F24" s="38">
        <v>781.2</v>
      </c>
      <c r="G24" s="66">
        <v>468.72</v>
      </c>
    </row>
    <row r="25" spans="1:7" ht="41.4" customHeight="1" x14ac:dyDescent="0.3">
      <c r="A25" s="4" t="s">
        <v>55</v>
      </c>
      <c r="B25" s="39" t="s">
        <v>56</v>
      </c>
      <c r="C25" s="69" t="s">
        <v>57</v>
      </c>
      <c r="D25" s="66">
        <v>1036.1261400000001</v>
      </c>
      <c r="E25" s="66">
        <v>702.45839999999998</v>
      </c>
      <c r="F25" s="38">
        <v>637.20000000000005</v>
      </c>
      <c r="G25" s="66">
        <v>382.32</v>
      </c>
    </row>
    <row r="26" spans="1:7" ht="25.95" customHeight="1" x14ac:dyDescent="0.3">
      <c r="A26" s="4" t="s">
        <v>58</v>
      </c>
      <c r="B26" s="39" t="s">
        <v>59</v>
      </c>
      <c r="C26" s="69" t="s">
        <v>57</v>
      </c>
      <c r="D26" s="66">
        <v>965.88030000000003</v>
      </c>
      <c r="E26" s="66">
        <v>655.62783999999999</v>
      </c>
      <c r="F26" s="38">
        <v>594</v>
      </c>
      <c r="G26" s="66">
        <v>356.4</v>
      </c>
    </row>
    <row r="27" spans="1:7" ht="97.8" customHeight="1" x14ac:dyDescent="0.3">
      <c r="A27" s="4" t="s">
        <v>60</v>
      </c>
      <c r="B27" s="39" t="s">
        <v>61</v>
      </c>
      <c r="C27" s="69" t="s">
        <v>62</v>
      </c>
      <c r="D27" s="66">
        <v>1036.1261400000001</v>
      </c>
      <c r="E27" s="66">
        <v>702.45839999999998</v>
      </c>
      <c r="F27" s="38">
        <v>637.20000000000005</v>
      </c>
      <c r="G27" s="66">
        <v>382.32</v>
      </c>
    </row>
    <row r="28" spans="1:7" ht="102" customHeight="1" x14ac:dyDescent="0.3">
      <c r="A28" s="4" t="s">
        <v>63</v>
      </c>
      <c r="B28" s="39" t="s">
        <v>64</v>
      </c>
      <c r="C28" s="69" t="s">
        <v>62</v>
      </c>
      <c r="D28" s="66">
        <v>983.44176000000004</v>
      </c>
      <c r="E28" s="66">
        <v>661.48166000000003</v>
      </c>
      <c r="F28" s="38">
        <v>604.79999999999995</v>
      </c>
      <c r="G28" s="66">
        <v>362.88</v>
      </c>
    </row>
    <row r="29" spans="1:7" ht="41.4" customHeight="1" x14ac:dyDescent="0.3">
      <c r="A29" s="108" t="s">
        <v>65</v>
      </c>
      <c r="B29" s="39" t="s">
        <v>545</v>
      </c>
      <c r="C29" s="107" t="s">
        <v>66</v>
      </c>
      <c r="D29" s="109">
        <v>368.43</v>
      </c>
      <c r="E29" s="109">
        <v>325.85000000000002</v>
      </c>
      <c r="F29" s="109">
        <v>320.49</v>
      </c>
      <c r="G29" s="109">
        <v>227.04148020679148</v>
      </c>
    </row>
    <row r="30" spans="1:7" ht="25.95" customHeight="1" x14ac:dyDescent="0.3">
      <c r="A30" s="4" t="s">
        <v>67</v>
      </c>
      <c r="B30" s="39" t="s">
        <v>68</v>
      </c>
      <c r="C30" s="69" t="s">
        <v>69</v>
      </c>
      <c r="D30" s="66">
        <v>427.32886000000002</v>
      </c>
      <c r="E30" s="66">
        <v>298.54482000000002</v>
      </c>
      <c r="F30" s="38">
        <v>262.8</v>
      </c>
      <c r="G30" s="66">
        <v>157.68</v>
      </c>
    </row>
    <row r="31" spans="1:7" ht="81.599999999999994" customHeight="1" x14ac:dyDescent="0.3">
      <c r="A31" s="4" t="s">
        <v>70</v>
      </c>
      <c r="B31" s="39" t="s">
        <v>71</v>
      </c>
      <c r="C31" s="69" t="s">
        <v>72</v>
      </c>
      <c r="D31" s="66">
        <v>796.11952000000008</v>
      </c>
      <c r="E31" s="66">
        <v>526.84379999999999</v>
      </c>
      <c r="F31" s="38">
        <v>489.6</v>
      </c>
      <c r="G31" s="66">
        <v>293.76</v>
      </c>
    </row>
    <row r="32" spans="1:7" ht="75" customHeight="1" x14ac:dyDescent="0.3">
      <c r="A32" s="4" t="s">
        <v>73</v>
      </c>
      <c r="B32" s="39" t="s">
        <v>74</v>
      </c>
      <c r="C32" s="69" t="s">
        <v>72</v>
      </c>
      <c r="D32" s="66">
        <v>725.87368000000004</v>
      </c>
      <c r="E32" s="66">
        <v>491.72088000000002</v>
      </c>
      <c r="F32" s="38">
        <v>446.4</v>
      </c>
      <c r="G32" s="66">
        <v>267.83999999999997</v>
      </c>
    </row>
    <row r="33" spans="1:7" ht="58.2" customHeight="1" x14ac:dyDescent="0.3">
      <c r="A33" s="4" t="s">
        <v>565</v>
      </c>
      <c r="B33" s="327" t="s">
        <v>75</v>
      </c>
      <c r="C33" s="328"/>
      <c r="D33" s="66">
        <v>0</v>
      </c>
      <c r="E33" s="66">
        <v>0</v>
      </c>
      <c r="F33" s="66"/>
      <c r="G33" s="66"/>
    </row>
    <row r="34" spans="1:7" ht="27" customHeight="1" x14ac:dyDescent="0.3">
      <c r="A34" s="4" t="s">
        <v>76</v>
      </c>
      <c r="B34" s="39" t="s">
        <v>77</v>
      </c>
      <c r="C34" s="304" t="s">
        <v>78</v>
      </c>
      <c r="D34" s="66">
        <v>561.96672000000001</v>
      </c>
      <c r="E34" s="66">
        <v>380.49830000000003</v>
      </c>
      <c r="F34" s="38">
        <v>322.56</v>
      </c>
      <c r="G34" s="66">
        <v>193.536</v>
      </c>
    </row>
    <row r="35" spans="1:7" ht="25.95" customHeight="1" x14ac:dyDescent="0.3">
      <c r="A35" s="4" t="s">
        <v>79</v>
      </c>
      <c r="B35" s="39" t="s">
        <v>80</v>
      </c>
      <c r="C35" s="329"/>
      <c r="D35" s="66">
        <v>614.65110000000004</v>
      </c>
      <c r="E35" s="66">
        <v>415.62121999999999</v>
      </c>
      <c r="F35" s="38">
        <v>352.8</v>
      </c>
      <c r="G35" s="66">
        <v>211.68</v>
      </c>
    </row>
    <row r="36" spans="1:7" ht="25.95" customHeight="1" x14ac:dyDescent="0.3">
      <c r="A36" s="4" t="s">
        <v>81</v>
      </c>
      <c r="B36" s="39" t="s">
        <v>82</v>
      </c>
      <c r="C36" s="329"/>
      <c r="D36" s="66">
        <v>538.55143999999996</v>
      </c>
      <c r="E36" s="66">
        <v>368.79066</v>
      </c>
      <c r="F36" s="38">
        <v>309.12</v>
      </c>
      <c r="G36" s="66">
        <v>185.47200000000001</v>
      </c>
    </row>
    <row r="37" spans="1:7" ht="38.4" customHeight="1" x14ac:dyDescent="0.3">
      <c r="A37" s="4" t="s">
        <v>83</v>
      </c>
      <c r="B37" s="39" t="s">
        <v>84</v>
      </c>
      <c r="C37" s="329"/>
      <c r="D37" s="66">
        <v>491.72088000000002</v>
      </c>
      <c r="E37" s="66">
        <v>339.52156000000002</v>
      </c>
      <c r="F37" s="38">
        <v>282.24</v>
      </c>
      <c r="G37" s="66">
        <v>169.34399999999999</v>
      </c>
    </row>
    <row r="38" spans="1:7" ht="33.6" customHeight="1" x14ac:dyDescent="0.3">
      <c r="A38" s="4" t="s">
        <v>85</v>
      </c>
      <c r="B38" s="39" t="s">
        <v>86</v>
      </c>
      <c r="C38" s="329"/>
      <c r="D38" s="66">
        <v>509.28233999999998</v>
      </c>
      <c r="E38" s="66">
        <v>345.37538000000006</v>
      </c>
      <c r="F38" s="38">
        <v>292.32</v>
      </c>
      <c r="G38" s="66">
        <v>175.392</v>
      </c>
    </row>
    <row r="39" spans="1:7" ht="31.2" customHeight="1" x14ac:dyDescent="0.3">
      <c r="A39" s="4" t="s">
        <v>87</v>
      </c>
      <c r="B39" s="39" t="s">
        <v>88</v>
      </c>
      <c r="C39" s="329"/>
      <c r="D39" s="66">
        <v>544.40526000000011</v>
      </c>
      <c r="E39" s="66">
        <v>374.64448000000004</v>
      </c>
      <c r="F39" s="38">
        <v>312.48</v>
      </c>
      <c r="G39" s="66">
        <v>187.488</v>
      </c>
    </row>
    <row r="40" spans="1:7" ht="43.2" customHeight="1" x14ac:dyDescent="0.3">
      <c r="A40" s="4" t="s">
        <v>89</v>
      </c>
      <c r="B40" s="39" t="s">
        <v>90</v>
      </c>
      <c r="C40" s="305"/>
      <c r="D40" s="66">
        <v>468.30560000000003</v>
      </c>
      <c r="E40" s="66">
        <v>310.25245999999999</v>
      </c>
      <c r="F40" s="38">
        <v>268.8</v>
      </c>
      <c r="G40" s="66">
        <v>161.28</v>
      </c>
    </row>
    <row r="41" spans="1:7" ht="25.95" customHeight="1" x14ac:dyDescent="0.3">
      <c r="A41" s="4" t="s">
        <v>91</v>
      </c>
      <c r="B41" s="39" t="s">
        <v>92</v>
      </c>
      <c r="C41" s="69" t="s">
        <v>93</v>
      </c>
      <c r="D41" s="66">
        <v>655.63</v>
      </c>
      <c r="E41" s="66">
        <v>491.72088000000002</v>
      </c>
      <c r="F41" s="38">
        <v>398.54350440538599</v>
      </c>
      <c r="G41" s="66">
        <v>195.21658983314938</v>
      </c>
    </row>
    <row r="42" spans="1:7" ht="25.95" customHeight="1" x14ac:dyDescent="0.3">
      <c r="A42" s="4" t="s">
        <v>94</v>
      </c>
      <c r="B42" s="39" t="s">
        <v>95</v>
      </c>
      <c r="C42" s="69" t="s">
        <v>96</v>
      </c>
      <c r="D42" s="66">
        <v>725.87368000000004</v>
      </c>
      <c r="E42" s="66">
        <v>491.72088000000002</v>
      </c>
      <c r="F42" s="38">
        <v>446.4</v>
      </c>
      <c r="G42" s="66">
        <v>267.83999999999997</v>
      </c>
    </row>
    <row r="43" spans="1:7" ht="25.95" customHeight="1" x14ac:dyDescent="0.3">
      <c r="A43" s="4" t="s">
        <v>97</v>
      </c>
      <c r="B43" s="39" t="s">
        <v>98</v>
      </c>
      <c r="C43" s="69" t="s">
        <v>99</v>
      </c>
      <c r="D43" s="66">
        <v>848.8039</v>
      </c>
      <c r="E43" s="66">
        <v>579.52818000000002</v>
      </c>
      <c r="F43" s="38">
        <v>522</v>
      </c>
      <c r="G43" s="66">
        <v>313.2</v>
      </c>
    </row>
    <row r="44" spans="1:7" ht="51.6" customHeight="1" x14ac:dyDescent="0.3">
      <c r="A44" s="4" t="s">
        <v>100</v>
      </c>
      <c r="B44" s="39" t="s">
        <v>101</v>
      </c>
      <c r="C44" s="69" t="s">
        <v>102</v>
      </c>
      <c r="D44" s="66">
        <v>848.8039</v>
      </c>
      <c r="E44" s="66">
        <v>579.52818000000002</v>
      </c>
      <c r="F44" s="38">
        <v>435</v>
      </c>
      <c r="G44" s="66">
        <v>261</v>
      </c>
    </row>
    <row r="45" spans="1:7" ht="25.95" customHeight="1" x14ac:dyDescent="0.3">
      <c r="A45" s="4" t="s">
        <v>103</v>
      </c>
      <c r="B45" s="39" t="s">
        <v>104</v>
      </c>
      <c r="C45" s="69">
        <v>693</v>
      </c>
      <c r="D45" s="66">
        <v>1644.92</v>
      </c>
      <c r="E45" s="66">
        <v>924.90356000000008</v>
      </c>
      <c r="F45" s="38">
        <v>1012.8</v>
      </c>
      <c r="G45" s="66">
        <v>607.67999999999995</v>
      </c>
    </row>
    <row r="46" spans="1:7" ht="25.95" customHeight="1" x14ac:dyDescent="0.3">
      <c r="A46" s="4" t="s">
        <v>105</v>
      </c>
      <c r="B46" s="39" t="s">
        <v>106</v>
      </c>
      <c r="C46" s="69">
        <v>542</v>
      </c>
      <c r="D46" s="66">
        <v>1609.8</v>
      </c>
      <c r="E46" s="66">
        <v>907.34210000000007</v>
      </c>
      <c r="F46" s="38">
        <v>988.8</v>
      </c>
      <c r="G46" s="66">
        <v>593.28</v>
      </c>
    </row>
    <row r="47" spans="1:7" ht="40.5" customHeight="1" x14ac:dyDescent="0.3">
      <c r="A47" s="4" t="s">
        <v>107</v>
      </c>
      <c r="B47" s="39" t="s">
        <v>108</v>
      </c>
      <c r="C47" s="69">
        <v>693</v>
      </c>
      <c r="D47" s="66">
        <v>1229.3022000000001</v>
      </c>
      <c r="E47" s="66">
        <v>848.8</v>
      </c>
      <c r="F47" s="38">
        <v>756</v>
      </c>
      <c r="G47" s="66">
        <v>453.6</v>
      </c>
    </row>
    <row r="48" spans="1:7" ht="45.6" customHeight="1" x14ac:dyDescent="0.3">
      <c r="A48" s="4" t="s">
        <v>109</v>
      </c>
      <c r="B48" s="39" t="s">
        <v>110</v>
      </c>
      <c r="C48" s="69">
        <v>574</v>
      </c>
      <c r="D48" s="66">
        <v>772.70424000000003</v>
      </c>
      <c r="E48" s="66">
        <v>433.18268000000006</v>
      </c>
      <c r="F48" s="66">
        <v>475.2</v>
      </c>
      <c r="G48" s="66">
        <v>285.12</v>
      </c>
    </row>
    <row r="49" spans="1:7" ht="40.799999999999997" customHeight="1" x14ac:dyDescent="0.3">
      <c r="A49" s="256" t="s">
        <v>679</v>
      </c>
      <c r="B49" s="39" t="s">
        <v>680</v>
      </c>
      <c r="C49" s="255">
        <v>254</v>
      </c>
      <c r="D49" s="257">
        <v>1252.72</v>
      </c>
      <c r="E49" s="257">
        <v>837.1</v>
      </c>
      <c r="F49" s="257">
        <v>570</v>
      </c>
      <c r="G49" s="257">
        <v>570</v>
      </c>
    </row>
    <row r="50" spans="1:7" ht="20.399999999999999" customHeight="1" x14ac:dyDescent="0.3">
      <c r="B50" s="2" t="s">
        <v>119</v>
      </c>
      <c r="D50" s="125"/>
      <c r="E50" s="125"/>
      <c r="F50" s="125"/>
      <c r="G50" s="125"/>
    </row>
    <row r="51" spans="1:7" ht="22.2" customHeight="1" x14ac:dyDescent="0.3">
      <c r="A51" s="124" t="s">
        <v>120</v>
      </c>
      <c r="B51" s="330" t="s">
        <v>678</v>
      </c>
      <c r="C51" s="330"/>
      <c r="D51" s="330"/>
      <c r="E51" s="330"/>
      <c r="F51" s="330"/>
      <c r="G51" s="330"/>
    </row>
    <row r="52" spans="1:7" ht="30.6" customHeight="1" x14ac:dyDescent="0.3">
      <c r="A52" s="132" t="s">
        <v>121</v>
      </c>
      <c r="B52" s="330" t="s">
        <v>544</v>
      </c>
      <c r="C52" s="330"/>
      <c r="D52" s="330"/>
      <c r="E52" s="330"/>
      <c r="F52" s="330"/>
      <c r="G52" s="330"/>
    </row>
    <row r="53" spans="1:7" ht="33.6" customHeight="1" x14ac:dyDescent="0.3">
      <c r="A53" s="334" t="s">
        <v>454</v>
      </c>
      <c r="B53" s="334"/>
      <c r="C53" s="334"/>
      <c r="D53" s="334"/>
      <c r="E53" s="334"/>
      <c r="F53" s="334"/>
      <c r="G53" s="334"/>
    </row>
    <row r="54" spans="1:7" ht="25.95" customHeight="1" x14ac:dyDescent="0.3">
      <c r="A54" s="335" t="s">
        <v>480</v>
      </c>
      <c r="B54" s="323" t="s">
        <v>111</v>
      </c>
      <c r="C54" s="324"/>
      <c r="D54" s="337" t="s">
        <v>566</v>
      </c>
      <c r="E54" s="338"/>
      <c r="F54" s="323" t="s">
        <v>112</v>
      </c>
      <c r="G54" s="324"/>
    </row>
    <row r="55" spans="1:7" ht="40.799999999999997" customHeight="1" x14ac:dyDescent="0.3">
      <c r="A55" s="336"/>
      <c r="B55" s="325"/>
      <c r="C55" s="326"/>
      <c r="D55" s="198" t="s">
        <v>629</v>
      </c>
      <c r="E55" s="198" t="s">
        <v>193</v>
      </c>
      <c r="F55" s="325"/>
      <c r="G55" s="326"/>
    </row>
    <row r="56" spans="1:7" ht="35.4" customHeight="1" x14ac:dyDescent="0.3">
      <c r="A56" s="40" t="s">
        <v>124</v>
      </c>
      <c r="B56" s="310" t="s">
        <v>113</v>
      </c>
      <c r="C56" s="333"/>
      <c r="D56" s="70">
        <f>2*58.5382</f>
        <v>117.07640000000001</v>
      </c>
      <c r="E56" s="70">
        <v>65</v>
      </c>
      <c r="F56" s="306" t="s">
        <v>440</v>
      </c>
      <c r="G56" s="307"/>
    </row>
    <row r="57" spans="1:7" ht="25.95" customHeight="1" x14ac:dyDescent="0.3">
      <c r="A57" s="40" t="s">
        <v>126</v>
      </c>
      <c r="B57" s="310" t="s">
        <v>114</v>
      </c>
      <c r="C57" s="333"/>
      <c r="D57" s="70">
        <f>4*58.5382</f>
        <v>234.15280000000001</v>
      </c>
      <c r="E57" s="70">
        <v>140</v>
      </c>
      <c r="F57" s="306" t="s">
        <v>115</v>
      </c>
      <c r="G57" s="307"/>
    </row>
    <row r="58" spans="1:7" ht="25.95" customHeight="1" x14ac:dyDescent="0.3">
      <c r="A58" s="40" t="s">
        <v>128</v>
      </c>
      <c r="B58" s="310" t="s">
        <v>116</v>
      </c>
      <c r="C58" s="333"/>
      <c r="D58" s="70">
        <f>2*58.5382</f>
        <v>117.07640000000001</v>
      </c>
      <c r="E58" s="70">
        <v>65</v>
      </c>
      <c r="F58" s="306" t="s">
        <v>441</v>
      </c>
      <c r="G58" s="307"/>
    </row>
    <row r="59" spans="1:7" ht="24.6" customHeight="1" x14ac:dyDescent="0.3">
      <c r="A59" s="40" t="s">
        <v>455</v>
      </c>
      <c r="B59" s="310" t="s">
        <v>117</v>
      </c>
      <c r="C59" s="333"/>
      <c r="D59" s="70">
        <f>3*58.5382</f>
        <v>175.6146</v>
      </c>
      <c r="E59" s="70">
        <v>100</v>
      </c>
      <c r="F59" s="339" t="s">
        <v>118</v>
      </c>
      <c r="G59" s="340"/>
    </row>
    <row r="60" spans="1:7" ht="18.600000000000001" customHeight="1" x14ac:dyDescent="0.3">
      <c r="B60" s="2" t="s">
        <v>119</v>
      </c>
    </row>
    <row r="61" spans="1:7" ht="49.8" customHeight="1" x14ac:dyDescent="0.3">
      <c r="A61" s="28" t="s">
        <v>120</v>
      </c>
      <c r="B61" s="330" t="s">
        <v>443</v>
      </c>
      <c r="C61" s="330"/>
      <c r="D61" s="330"/>
      <c r="E61" s="330"/>
      <c r="F61" s="330"/>
      <c r="G61" s="330"/>
    </row>
    <row r="62" spans="1:7" ht="33.6" customHeight="1" x14ac:dyDescent="0.3">
      <c r="A62" s="28" t="s">
        <v>121</v>
      </c>
      <c r="B62" s="330" t="s">
        <v>122</v>
      </c>
      <c r="C62" s="344"/>
      <c r="D62" s="344"/>
      <c r="E62" s="344"/>
      <c r="F62" s="344"/>
      <c r="G62" s="344"/>
    </row>
    <row r="63" spans="1:7" ht="37.200000000000003" customHeight="1" x14ac:dyDescent="0.3">
      <c r="A63" s="309" t="s">
        <v>456</v>
      </c>
      <c r="B63" s="309"/>
      <c r="C63" s="309"/>
      <c r="D63" s="309"/>
      <c r="E63" s="309"/>
      <c r="F63" s="309"/>
      <c r="G63" s="11"/>
    </row>
    <row r="64" spans="1:7" ht="16.95" customHeight="1" x14ac:dyDescent="0.3">
      <c r="B64" s="12"/>
      <c r="C64" s="341" t="s">
        <v>413</v>
      </c>
      <c r="D64" s="341"/>
      <c r="E64" s="322" t="s">
        <v>413</v>
      </c>
      <c r="F64" s="322"/>
    </row>
    <row r="65" spans="1:7" ht="34.799999999999997" customHeight="1" x14ac:dyDescent="0.3">
      <c r="A65" s="342" t="s">
        <v>480</v>
      </c>
      <c r="B65" s="304" t="s">
        <v>123</v>
      </c>
      <c r="C65" s="306" t="s">
        <v>4</v>
      </c>
      <c r="D65" s="307"/>
      <c r="E65" s="306" t="s">
        <v>5</v>
      </c>
      <c r="F65" s="307"/>
      <c r="G65" s="8"/>
    </row>
    <row r="66" spans="1:7" ht="16.95" customHeight="1" x14ac:dyDescent="0.3">
      <c r="A66" s="343"/>
      <c r="B66" s="305"/>
      <c r="C66" s="69" t="s">
        <v>6</v>
      </c>
      <c r="D66" s="69">
        <v>2</v>
      </c>
      <c r="E66" s="188" t="s">
        <v>6</v>
      </c>
      <c r="F66" s="188">
        <v>2</v>
      </c>
      <c r="G66" s="2"/>
    </row>
    <row r="67" spans="1:7" ht="55.95" customHeight="1" x14ac:dyDescent="0.3">
      <c r="A67" s="41" t="s">
        <v>134</v>
      </c>
      <c r="B67" s="39" t="s">
        <v>125</v>
      </c>
      <c r="C67" s="66">
        <v>816.27</v>
      </c>
      <c r="D67" s="66">
        <v>381.62</v>
      </c>
      <c r="E67" s="190">
        <v>785.57380923412245</v>
      </c>
      <c r="F67" s="189">
        <v>341.43319764358768</v>
      </c>
      <c r="G67" s="2"/>
    </row>
    <row r="68" spans="1:7" ht="24" customHeight="1" x14ac:dyDescent="0.3">
      <c r="A68" s="41" t="s">
        <v>136</v>
      </c>
      <c r="B68" s="39" t="s">
        <v>127</v>
      </c>
      <c r="C68" s="66">
        <f>10.9*58.5382</f>
        <v>638.06638000000009</v>
      </c>
      <c r="D68" s="66">
        <v>380.5</v>
      </c>
      <c r="E68" s="187">
        <v>369.58</v>
      </c>
      <c r="F68" s="188">
        <v>221.34</v>
      </c>
      <c r="G68" s="2"/>
    </row>
    <row r="69" spans="1:7" ht="49.2" customHeight="1" x14ac:dyDescent="0.3">
      <c r="A69" s="41" t="s">
        <v>138</v>
      </c>
      <c r="B69" s="39" t="s">
        <v>129</v>
      </c>
      <c r="C69" s="66">
        <f>4*58.5382</f>
        <v>234.15280000000001</v>
      </c>
      <c r="D69" s="66">
        <v>134.63999999999999</v>
      </c>
      <c r="E69" s="190">
        <v>136</v>
      </c>
      <c r="F69" s="189">
        <v>78.2</v>
      </c>
      <c r="G69" s="2"/>
    </row>
    <row r="70" spans="1:7" ht="28.95" customHeight="1" x14ac:dyDescent="0.3">
      <c r="A70" s="309" t="s">
        <v>457</v>
      </c>
      <c r="B70" s="309"/>
      <c r="C70" s="309"/>
      <c r="D70" s="309"/>
      <c r="E70" s="309"/>
      <c r="F70" s="309"/>
      <c r="G70" s="309"/>
    </row>
    <row r="71" spans="1:7" ht="16.95" customHeight="1" x14ac:dyDescent="0.3">
      <c r="B71" s="3"/>
      <c r="C71" s="3"/>
      <c r="D71" s="322" t="s">
        <v>414</v>
      </c>
      <c r="E71" s="322"/>
      <c r="F71" s="322" t="s">
        <v>414</v>
      </c>
      <c r="G71" s="322"/>
    </row>
    <row r="72" spans="1:7" ht="25.2" customHeight="1" x14ac:dyDescent="0.3">
      <c r="A72" s="300" t="s">
        <v>480</v>
      </c>
      <c r="B72" s="304" t="s">
        <v>130</v>
      </c>
      <c r="C72" s="302" t="s">
        <v>131</v>
      </c>
      <c r="D72" s="306" t="s">
        <v>132</v>
      </c>
      <c r="E72" s="307"/>
      <c r="F72" s="297" t="s">
        <v>133</v>
      </c>
      <c r="G72" s="298"/>
    </row>
    <row r="73" spans="1:7" ht="13.95" customHeight="1" x14ac:dyDescent="0.3">
      <c r="A73" s="301"/>
      <c r="B73" s="305"/>
      <c r="C73" s="303"/>
      <c r="D73" s="69">
        <v>1</v>
      </c>
      <c r="E73" s="69">
        <v>2</v>
      </c>
      <c r="F73" s="61">
        <v>1</v>
      </c>
      <c r="G73" s="69">
        <v>2</v>
      </c>
    </row>
    <row r="74" spans="1:7" ht="25.95" customHeight="1" x14ac:dyDescent="0.3">
      <c r="A74" s="40" t="s">
        <v>152</v>
      </c>
      <c r="B74" s="39" t="s">
        <v>135</v>
      </c>
      <c r="C74" s="42">
        <v>3</v>
      </c>
      <c r="D74" s="66">
        <f>24.5*58.5382</f>
        <v>1434.1859000000002</v>
      </c>
      <c r="E74" s="66">
        <v>889.78064000000006</v>
      </c>
      <c r="F74" s="70">
        <v>789.96330584055727</v>
      </c>
      <c r="G74" s="66">
        <v>527.41549835268313</v>
      </c>
    </row>
    <row r="75" spans="1:7" ht="25.95" customHeight="1" x14ac:dyDescent="0.3">
      <c r="A75" s="40" t="s">
        <v>155</v>
      </c>
      <c r="B75" s="39" t="s">
        <v>137</v>
      </c>
      <c r="C75" s="42">
        <v>5</v>
      </c>
      <c r="D75" s="66">
        <f>58.5382*40.8</f>
        <v>2388.3585600000001</v>
      </c>
      <c r="E75" s="66">
        <v>1557.1161200000001</v>
      </c>
      <c r="F75" s="70">
        <v>1286.3655097342621</v>
      </c>
      <c r="G75" s="66">
        <v>558.60004844246646</v>
      </c>
    </row>
    <row r="76" spans="1:7" ht="25.95" customHeight="1" x14ac:dyDescent="0.3">
      <c r="A76" s="40" t="s">
        <v>458</v>
      </c>
      <c r="B76" s="39" t="s">
        <v>139</v>
      </c>
      <c r="C76" s="42">
        <v>12</v>
      </c>
      <c r="D76" s="66">
        <f>78.6*58.5382</f>
        <v>4601.1025200000004</v>
      </c>
      <c r="E76" s="66">
        <v>2546.4117000000001</v>
      </c>
      <c r="F76" s="70">
        <v>1607.3789324638801</v>
      </c>
      <c r="G76" s="66">
        <v>914.09662772368415</v>
      </c>
    </row>
    <row r="77" spans="1:7" ht="25.95" customHeight="1" x14ac:dyDescent="0.3">
      <c r="A77" s="40" t="s">
        <v>459</v>
      </c>
      <c r="B77" s="39" t="s">
        <v>140</v>
      </c>
      <c r="C77" s="42">
        <v>24</v>
      </c>
      <c r="D77" s="66">
        <f>165.7*58.5382</f>
        <v>9699.7797399999999</v>
      </c>
      <c r="E77" s="66">
        <v>3588.3916600000002</v>
      </c>
      <c r="F77" s="70">
        <v>3184.949964963158</v>
      </c>
      <c r="G77" s="66">
        <v>2078.6658457700723</v>
      </c>
    </row>
    <row r="78" spans="1:7" ht="25.95" customHeight="1" x14ac:dyDescent="0.3">
      <c r="A78" s="40" t="s">
        <v>460</v>
      </c>
      <c r="B78" s="39" t="s">
        <v>141</v>
      </c>
      <c r="C78" s="42">
        <v>31.9</v>
      </c>
      <c r="D78" s="66">
        <f>174.7*58.5382</f>
        <v>10226.623540000001</v>
      </c>
      <c r="E78" s="66">
        <v>6292.8565000000008</v>
      </c>
      <c r="F78" s="43">
        <v>8994.5473005774493</v>
      </c>
      <c r="G78" s="44">
        <v>5564.9027003979627</v>
      </c>
    </row>
    <row r="79" spans="1:7" ht="25.95" customHeight="1" x14ac:dyDescent="0.3">
      <c r="A79" s="40" t="s">
        <v>461</v>
      </c>
      <c r="B79" s="39" t="s">
        <v>142</v>
      </c>
      <c r="C79" s="42">
        <v>32</v>
      </c>
      <c r="D79" s="66">
        <f>191.3*58.5382</f>
        <v>11198.357660000001</v>
      </c>
      <c r="E79" s="66">
        <v>6731.893</v>
      </c>
      <c r="F79" s="43">
        <v>9856.8625152582554</v>
      </c>
      <c r="G79" s="44">
        <v>5956.9526115216458</v>
      </c>
    </row>
    <row r="80" spans="1:7" ht="25.95" customHeight="1" x14ac:dyDescent="0.3">
      <c r="A80" s="40" t="s">
        <v>462</v>
      </c>
      <c r="B80" s="39" t="s">
        <v>143</v>
      </c>
      <c r="C80" s="42">
        <v>35</v>
      </c>
      <c r="D80" s="66">
        <f>205.5*58.5382</f>
        <v>12029.600100000001</v>
      </c>
      <c r="E80" s="66">
        <v>7077.2683800000004</v>
      </c>
      <c r="F80" s="43">
        <v>10588.791594272498</v>
      </c>
      <c r="G80" s="44">
        <v>6279.3363780553918</v>
      </c>
    </row>
    <row r="81" spans="1:7" ht="18.600000000000001" customHeight="1" x14ac:dyDescent="0.3">
      <c r="B81" s="29" t="s">
        <v>144</v>
      </c>
    </row>
    <row r="82" spans="1:7" ht="25.8" customHeight="1" x14ac:dyDescent="0.3">
      <c r="A82" s="28" t="s">
        <v>120</v>
      </c>
      <c r="B82" s="285" t="s">
        <v>145</v>
      </c>
      <c r="C82" s="285"/>
      <c r="D82" s="285"/>
      <c r="E82" s="285"/>
      <c r="F82" s="285"/>
      <c r="G82" s="285"/>
    </row>
    <row r="83" spans="1:7" ht="30" customHeight="1" x14ac:dyDescent="0.3">
      <c r="A83" s="28" t="s">
        <v>121</v>
      </c>
      <c r="B83" s="285" t="s">
        <v>146</v>
      </c>
      <c r="C83" s="285"/>
      <c r="D83" s="285"/>
      <c r="E83" s="285"/>
      <c r="F83" s="285"/>
      <c r="G83" s="285"/>
    </row>
    <row r="84" spans="1:7" ht="40.950000000000003" customHeight="1" x14ac:dyDescent="0.3">
      <c r="A84" s="28" t="s">
        <v>147</v>
      </c>
      <c r="B84" s="285" t="s">
        <v>415</v>
      </c>
      <c r="C84" s="285"/>
      <c r="D84" s="285"/>
      <c r="E84" s="285"/>
      <c r="F84" s="285"/>
      <c r="G84" s="285"/>
    </row>
    <row r="85" spans="1:7" ht="95.4" customHeight="1" x14ac:dyDescent="0.3">
      <c r="A85" s="28" t="s">
        <v>148</v>
      </c>
      <c r="B85" s="285" t="s">
        <v>149</v>
      </c>
      <c r="C85" s="285"/>
      <c r="D85" s="285"/>
      <c r="E85" s="285"/>
      <c r="F85" s="285"/>
      <c r="G85" s="285"/>
    </row>
    <row r="86" spans="1:7" ht="57" customHeight="1" x14ac:dyDescent="0.3">
      <c r="A86" s="28"/>
      <c r="B86" s="308"/>
      <c r="C86" s="308"/>
      <c r="D86" s="308"/>
      <c r="E86" s="308"/>
      <c r="F86" s="308"/>
      <c r="G86" s="308"/>
    </row>
    <row r="87" spans="1:7" ht="34.200000000000003" customHeight="1" x14ac:dyDescent="0.3">
      <c r="A87" s="299" t="s">
        <v>463</v>
      </c>
      <c r="B87" s="299"/>
      <c r="C87" s="299"/>
      <c r="D87" s="299"/>
      <c r="E87" s="299"/>
      <c r="F87" s="299"/>
      <c r="G87" s="11"/>
    </row>
    <row r="88" spans="1:7" ht="27.6" customHeight="1" x14ac:dyDescent="0.3">
      <c r="A88" s="217" t="s">
        <v>480</v>
      </c>
      <c r="B88" s="65" t="s">
        <v>150</v>
      </c>
      <c r="C88" s="65" t="s">
        <v>151</v>
      </c>
      <c r="D88" s="297" t="s">
        <v>260</v>
      </c>
      <c r="E88" s="298"/>
      <c r="F88" s="5"/>
      <c r="G88" s="10"/>
    </row>
    <row r="89" spans="1:7" ht="45" customHeight="1" x14ac:dyDescent="0.3">
      <c r="A89" s="45" t="s">
        <v>161</v>
      </c>
      <c r="B89" s="65" t="s">
        <v>153</v>
      </c>
      <c r="C89" s="69" t="s">
        <v>154</v>
      </c>
      <c r="D89" s="312">
        <v>1864.41</v>
      </c>
      <c r="E89" s="313"/>
      <c r="F89" s="76"/>
      <c r="G89" s="10"/>
    </row>
    <row r="90" spans="1:7" ht="43.8" customHeight="1" x14ac:dyDescent="0.3">
      <c r="A90" s="45" t="s">
        <v>163</v>
      </c>
      <c r="B90" s="65" t="s">
        <v>156</v>
      </c>
      <c r="C90" s="67" t="s">
        <v>154</v>
      </c>
      <c r="D90" s="314">
        <v>2454.4699999999998</v>
      </c>
      <c r="E90" s="315"/>
      <c r="F90" s="76" t="s">
        <v>1</v>
      </c>
      <c r="G90" s="10"/>
    </row>
    <row r="91" spans="1:7" ht="18.600000000000001" customHeight="1" x14ac:dyDescent="0.3">
      <c r="B91" s="9" t="s">
        <v>144</v>
      </c>
    </row>
    <row r="92" spans="1:7" ht="84" customHeight="1" x14ac:dyDescent="0.3">
      <c r="A92" s="28" t="s">
        <v>120</v>
      </c>
      <c r="B92" s="285" t="s">
        <v>157</v>
      </c>
      <c r="C92" s="285"/>
      <c r="D92" s="285"/>
      <c r="E92" s="285"/>
      <c r="F92" s="285"/>
      <c r="G92" s="11"/>
    </row>
    <row r="93" spans="1:7" ht="25.95" customHeight="1" x14ac:dyDescent="0.3">
      <c r="A93" s="309" t="s">
        <v>646</v>
      </c>
      <c r="B93" s="309"/>
      <c r="C93" s="309"/>
      <c r="D93" s="309"/>
      <c r="E93" s="309"/>
      <c r="F93" s="309"/>
      <c r="G93" s="11"/>
    </row>
    <row r="94" spans="1:7" ht="28.2" customHeight="1" x14ac:dyDescent="0.3">
      <c r="A94" s="59" t="s">
        <v>480</v>
      </c>
      <c r="B94" s="306" t="s">
        <v>158</v>
      </c>
      <c r="C94" s="307"/>
      <c r="D94" s="69" t="s">
        <v>151</v>
      </c>
      <c r="E94" s="69" t="s">
        <v>159</v>
      </c>
      <c r="F94" s="69" t="s">
        <v>160</v>
      </c>
      <c r="G94" s="11"/>
    </row>
    <row r="95" spans="1:7" ht="57" customHeight="1" x14ac:dyDescent="0.3">
      <c r="A95" s="40" t="s">
        <v>465</v>
      </c>
      <c r="B95" s="310" t="s">
        <v>162</v>
      </c>
      <c r="C95" s="311"/>
      <c r="D95" s="69" t="s">
        <v>569</v>
      </c>
      <c r="E95" s="66">
        <f>2.5*58.5382</f>
        <v>146.34550000000002</v>
      </c>
      <c r="F95" s="65" t="s">
        <v>286</v>
      </c>
      <c r="G95" s="11"/>
    </row>
    <row r="96" spans="1:7" ht="55.8" customHeight="1" x14ac:dyDescent="0.3">
      <c r="A96" s="40" t="s">
        <v>466</v>
      </c>
      <c r="B96" s="310" t="s">
        <v>164</v>
      </c>
      <c r="C96" s="311"/>
      <c r="D96" s="69" t="s">
        <v>569</v>
      </c>
      <c r="E96" s="66">
        <v>139.25749999999999</v>
      </c>
      <c r="F96" s="65" t="s">
        <v>286</v>
      </c>
      <c r="G96" s="11"/>
    </row>
    <row r="97" spans="1:7" ht="31.2" customHeight="1" x14ac:dyDescent="0.3">
      <c r="A97" s="40" t="s">
        <v>467</v>
      </c>
      <c r="B97" s="310" t="s">
        <v>165</v>
      </c>
      <c r="C97" s="311"/>
      <c r="D97" s="69" t="s">
        <v>569</v>
      </c>
      <c r="E97" s="66">
        <v>130</v>
      </c>
      <c r="F97" s="65" t="s">
        <v>286</v>
      </c>
      <c r="G97" s="11"/>
    </row>
    <row r="98" spans="1:7" ht="38.4" customHeight="1" x14ac:dyDescent="0.3">
      <c r="A98" s="40" t="s">
        <v>468</v>
      </c>
      <c r="B98" s="310" t="s">
        <v>166</v>
      </c>
      <c r="C98" s="311"/>
      <c r="D98" s="69" t="s">
        <v>570</v>
      </c>
      <c r="E98" s="66">
        <v>301.99744087006633</v>
      </c>
      <c r="F98" s="65" t="s">
        <v>286</v>
      </c>
      <c r="G98" s="11"/>
    </row>
    <row r="99" spans="1:7" ht="43.8" customHeight="1" x14ac:dyDescent="0.3">
      <c r="A99" s="40" t="s">
        <v>469</v>
      </c>
      <c r="B99" s="316" t="s">
        <v>416</v>
      </c>
      <c r="C99" s="317"/>
      <c r="D99" s="69" t="s">
        <v>405</v>
      </c>
      <c r="E99" s="66">
        <v>0.47058510070401843</v>
      </c>
      <c r="F99" s="65" t="s">
        <v>286</v>
      </c>
      <c r="G99" s="11"/>
    </row>
    <row r="100" spans="1:7" ht="43.8" customHeight="1" x14ac:dyDescent="0.3">
      <c r="A100" s="40" t="s">
        <v>470</v>
      </c>
      <c r="B100" s="316" t="s">
        <v>417</v>
      </c>
      <c r="C100" s="317"/>
      <c r="D100" s="69" t="s">
        <v>405</v>
      </c>
      <c r="E100" s="66">
        <v>0.64959343727527297</v>
      </c>
      <c r="F100" s="216" t="s">
        <v>286</v>
      </c>
      <c r="G100" s="11"/>
    </row>
    <row r="101" spans="1:7" ht="31.2" customHeight="1" x14ac:dyDescent="0.3">
      <c r="A101" s="40" t="s">
        <v>471</v>
      </c>
      <c r="B101" s="310" t="s">
        <v>167</v>
      </c>
      <c r="C101" s="311"/>
      <c r="D101" s="69" t="s">
        <v>568</v>
      </c>
      <c r="E101" s="66">
        <v>3.06</v>
      </c>
      <c r="F101" s="216" t="s">
        <v>286</v>
      </c>
      <c r="G101" s="11"/>
    </row>
    <row r="102" spans="1:7" ht="31.2" customHeight="1" x14ac:dyDescent="0.3">
      <c r="A102" s="40" t="s">
        <v>472</v>
      </c>
      <c r="B102" s="316" t="s">
        <v>168</v>
      </c>
      <c r="C102" s="317"/>
      <c r="D102" s="69" t="s">
        <v>567</v>
      </c>
      <c r="E102" s="66">
        <v>3651.9952154952343</v>
      </c>
      <c r="F102" s="216" t="s">
        <v>286</v>
      </c>
      <c r="G102" s="11"/>
    </row>
    <row r="103" spans="1:7" ht="39.6" customHeight="1" x14ac:dyDescent="0.3">
      <c r="A103" s="40" t="s">
        <v>473</v>
      </c>
      <c r="B103" s="316" t="s">
        <v>378</v>
      </c>
      <c r="C103" s="317"/>
      <c r="D103" s="69" t="s">
        <v>571</v>
      </c>
      <c r="E103" s="66">
        <v>8.31</v>
      </c>
      <c r="F103" s="216" t="s">
        <v>286</v>
      </c>
      <c r="G103" s="5"/>
    </row>
    <row r="104" spans="1:7" ht="51.6" customHeight="1" x14ac:dyDescent="0.3">
      <c r="A104" s="40" t="s">
        <v>665</v>
      </c>
      <c r="B104" s="318" t="s">
        <v>667</v>
      </c>
      <c r="C104" s="319"/>
      <c r="D104" s="241" t="s">
        <v>666</v>
      </c>
      <c r="E104" s="243">
        <v>30</v>
      </c>
      <c r="F104" s="242" t="s">
        <v>286</v>
      </c>
      <c r="G104" s="5"/>
    </row>
    <row r="105" spans="1:7" ht="18.600000000000001" customHeight="1" x14ac:dyDescent="0.3">
      <c r="A105" s="28"/>
      <c r="B105" s="62" t="s">
        <v>119</v>
      </c>
      <c r="C105" s="62"/>
      <c r="D105" s="62"/>
      <c r="E105" s="62"/>
      <c r="F105" s="62"/>
      <c r="G105" s="5"/>
    </row>
    <row r="106" spans="1:7" ht="29.25" customHeight="1" x14ac:dyDescent="0.3">
      <c r="A106" s="28" t="s">
        <v>120</v>
      </c>
      <c r="B106" s="285" t="s">
        <v>392</v>
      </c>
      <c r="C106" s="285"/>
      <c r="D106" s="285"/>
      <c r="E106" s="285"/>
      <c r="F106" s="285"/>
      <c r="G106" s="5"/>
    </row>
    <row r="107" spans="1:7" ht="20.25" customHeight="1" x14ac:dyDescent="0.3">
      <c r="A107" s="28" t="s">
        <v>121</v>
      </c>
      <c r="B107" s="285" t="s">
        <v>393</v>
      </c>
      <c r="C107" s="285"/>
      <c r="D107" s="285"/>
      <c r="E107" s="285"/>
      <c r="F107" s="285"/>
      <c r="G107" s="5"/>
    </row>
    <row r="108" spans="1:7" ht="19.5" customHeight="1" x14ac:dyDescent="0.3">
      <c r="A108" s="28"/>
      <c r="B108" s="284" t="s">
        <v>418</v>
      </c>
      <c r="C108" s="284"/>
      <c r="D108" s="284"/>
      <c r="E108" s="284"/>
      <c r="F108" s="284"/>
      <c r="G108" s="5"/>
    </row>
    <row r="109" spans="1:7" ht="16.2" customHeight="1" x14ac:dyDescent="0.3">
      <c r="A109" s="28"/>
      <c r="B109" s="284" t="s">
        <v>169</v>
      </c>
      <c r="C109" s="284"/>
      <c r="D109" s="284"/>
      <c r="E109" s="284"/>
      <c r="F109" s="284"/>
      <c r="G109" s="5"/>
    </row>
    <row r="110" spans="1:7" ht="21.6" customHeight="1" x14ac:dyDescent="0.3"/>
    <row r="111" spans="1:7" ht="19.95" customHeight="1" x14ac:dyDescent="0.3"/>
    <row r="112" spans="1:7" ht="22.2" customHeight="1" x14ac:dyDescent="0.3"/>
    <row r="113" ht="66.599999999999994" customHeight="1" x14ac:dyDescent="0.3"/>
    <row r="114" ht="25.8" customHeight="1" x14ac:dyDescent="0.3"/>
    <row r="115" ht="25.8" customHeight="1" x14ac:dyDescent="0.3"/>
    <row r="116" ht="25.8" customHeight="1" x14ac:dyDescent="0.3"/>
    <row r="117" ht="25.8" customHeight="1" x14ac:dyDescent="0.3"/>
    <row r="118" ht="43.2" customHeight="1" x14ac:dyDescent="0.3"/>
    <row r="119" ht="25.8" customHeight="1" x14ac:dyDescent="0.3"/>
    <row r="120" ht="25.8" customHeight="1" x14ac:dyDescent="0.3"/>
    <row r="121" ht="25.8" customHeight="1" x14ac:dyDescent="0.3"/>
    <row r="122" ht="25.95" customHeight="1" x14ac:dyDescent="0.3"/>
    <row r="123" ht="25.95" customHeight="1" x14ac:dyDescent="0.3"/>
    <row r="124" ht="20.399999999999999" customHeight="1" x14ac:dyDescent="0.3"/>
    <row r="125" ht="34.200000000000003" customHeight="1" x14ac:dyDescent="0.3"/>
    <row r="126" ht="28.2" customHeight="1" x14ac:dyDescent="0.3"/>
    <row r="127" ht="19.5" customHeight="1" x14ac:dyDescent="0.3"/>
    <row r="128" ht="45.6" customHeight="1" x14ac:dyDescent="0.3"/>
    <row r="129" ht="39" customHeight="1" x14ac:dyDescent="0.3"/>
    <row r="130" ht="25.95" customHeight="1" x14ac:dyDescent="0.3"/>
    <row r="131" ht="25.95" customHeight="1" x14ac:dyDescent="0.3"/>
    <row r="132" ht="25.95" customHeight="1" x14ac:dyDescent="0.3"/>
    <row r="133" ht="38.700000000000003" customHeight="1" x14ac:dyDescent="0.3"/>
    <row r="134" ht="29.4" customHeight="1" x14ac:dyDescent="0.3"/>
    <row r="135" ht="27" customHeight="1" x14ac:dyDescent="0.3"/>
    <row r="136" ht="25.95" customHeight="1" x14ac:dyDescent="0.3"/>
    <row r="137" ht="24" customHeight="1" x14ac:dyDescent="0.3"/>
    <row r="138" ht="16.5" customHeight="1" x14ac:dyDescent="0.3"/>
    <row r="139" ht="17.399999999999999" customHeight="1" x14ac:dyDescent="0.3"/>
    <row r="140" ht="30" customHeight="1" x14ac:dyDescent="0.3"/>
    <row r="141" ht="25.95" customHeight="1" x14ac:dyDescent="0.3"/>
    <row r="142" ht="25.2" customHeight="1" x14ac:dyDescent="0.3"/>
    <row r="143" ht="21.6" customHeight="1" x14ac:dyDescent="0.3"/>
    <row r="144" ht="21.6" customHeight="1" x14ac:dyDescent="0.3"/>
    <row r="145" ht="30.9" customHeight="1" x14ac:dyDescent="0.3"/>
    <row r="146" ht="26.4" customHeight="1" x14ac:dyDescent="0.3"/>
    <row r="147" ht="28.2" customHeight="1" x14ac:dyDescent="0.3"/>
    <row r="148" ht="29.4" customHeight="1" x14ac:dyDescent="0.3"/>
    <row r="149" ht="28.2" customHeight="1" x14ac:dyDescent="0.3"/>
    <row r="150" ht="30" customHeight="1" x14ac:dyDescent="0.3"/>
    <row r="151" ht="59.4" customHeight="1" x14ac:dyDescent="0.3"/>
    <row r="152" ht="17.399999999999999" customHeight="1" x14ac:dyDescent="0.3"/>
    <row r="153" ht="25.8" customHeight="1" x14ac:dyDescent="0.3"/>
    <row r="154" ht="33" customHeight="1" x14ac:dyDescent="0.3"/>
    <row r="155" ht="33" customHeight="1" x14ac:dyDescent="0.3"/>
    <row r="156" ht="22.2" customHeight="1" x14ac:dyDescent="0.3"/>
    <row r="157" ht="37.799999999999997" customHeight="1" x14ac:dyDescent="0.3"/>
    <row r="158" ht="22.2" customHeight="1" x14ac:dyDescent="0.3"/>
    <row r="159" ht="33" customHeight="1" x14ac:dyDescent="0.3"/>
    <row r="160" ht="33" customHeight="1" x14ac:dyDescent="0.3"/>
    <row r="161" ht="10.95" customHeight="1" x14ac:dyDescent="0.3"/>
    <row r="162" ht="25.95" customHeight="1" x14ac:dyDescent="0.3"/>
    <row r="163" ht="25.95" customHeight="1" x14ac:dyDescent="0.3"/>
    <row r="164" ht="36.75" customHeight="1" x14ac:dyDescent="0.3"/>
    <row r="165" ht="36.75" customHeight="1" x14ac:dyDescent="0.3"/>
    <row r="166" ht="25.95" customHeight="1" x14ac:dyDescent="0.3"/>
    <row r="167" ht="18" customHeight="1" x14ac:dyDescent="0.3"/>
    <row r="168" ht="49.95" customHeight="1" x14ac:dyDescent="0.3"/>
    <row r="169" ht="31.2" customHeight="1" x14ac:dyDescent="0.3"/>
    <row r="170" ht="25.95" customHeight="1" x14ac:dyDescent="0.3"/>
    <row r="171" ht="25.95" customHeight="1" x14ac:dyDescent="0.3"/>
    <row r="172" ht="25.95" customHeight="1" x14ac:dyDescent="0.3"/>
    <row r="173" ht="16.95" customHeight="1" x14ac:dyDescent="0.3"/>
    <row r="174" ht="39.6" customHeight="1" x14ac:dyDescent="0.3"/>
    <row r="175" ht="18" customHeight="1" x14ac:dyDescent="0.3"/>
    <row r="176" ht="25.95" customHeight="1" x14ac:dyDescent="0.3"/>
    <row r="177" ht="25.95" customHeight="1" x14ac:dyDescent="0.3"/>
    <row r="178" ht="25.95" customHeight="1" x14ac:dyDescent="0.3"/>
    <row r="179" ht="41.4" customHeight="1" x14ac:dyDescent="0.3"/>
    <row r="180" ht="25.95" customHeight="1" x14ac:dyDescent="0.3"/>
    <row r="181" ht="25.95" customHeight="1" x14ac:dyDescent="0.3"/>
    <row r="182" ht="37.950000000000003" customHeight="1" x14ac:dyDescent="0.3"/>
    <row r="183" ht="36" customHeight="1" x14ac:dyDescent="0.3"/>
    <row r="184" ht="37.950000000000003" customHeight="1" x14ac:dyDescent="0.3"/>
    <row r="185" ht="40.200000000000003" customHeight="1" x14ac:dyDescent="0.3"/>
    <row r="186" ht="17.25" customHeight="1" x14ac:dyDescent="0.3"/>
    <row r="187" ht="38.1" customHeight="1" x14ac:dyDescent="0.3"/>
    <row r="188" ht="25.95" customHeight="1" x14ac:dyDescent="0.3"/>
    <row r="189" ht="25.95" customHeight="1" x14ac:dyDescent="0.3"/>
    <row r="190" ht="16.5" customHeight="1" x14ac:dyDescent="0.3"/>
    <row r="191" ht="17.25" customHeight="1" x14ac:dyDescent="0.3"/>
    <row r="192" ht="13.5" customHeight="1" x14ac:dyDescent="0.3"/>
    <row r="193" ht="42.9" customHeight="1" x14ac:dyDescent="0.3"/>
    <row r="194" ht="17.25" customHeight="1" x14ac:dyDescent="0.3"/>
    <row r="195" ht="20.25" customHeight="1" x14ac:dyDescent="0.3"/>
    <row r="196" ht="15" customHeight="1" x14ac:dyDescent="0.3"/>
    <row r="197" ht="14.25" customHeight="1" x14ac:dyDescent="0.3"/>
    <row r="198" ht="16.5" customHeight="1" x14ac:dyDescent="0.3"/>
    <row r="199" ht="16.5" customHeight="1" x14ac:dyDescent="0.3"/>
    <row r="200" ht="12.75" customHeight="1" x14ac:dyDescent="0.3"/>
    <row r="201" ht="14.25" customHeight="1" x14ac:dyDescent="0.3"/>
    <row r="202" ht="15" customHeight="1" x14ac:dyDescent="0.3"/>
    <row r="203" ht="30.6" customHeight="1" x14ac:dyDescent="0.3"/>
    <row r="204" ht="43.2" customHeight="1" x14ac:dyDescent="0.3"/>
    <row r="205" ht="25.95" customHeight="1" x14ac:dyDescent="0.3"/>
    <row r="206" ht="25.95" customHeight="1" x14ac:dyDescent="0.3"/>
    <row r="207" ht="32.4" customHeight="1" x14ac:dyDescent="0.3"/>
    <row r="208" ht="34.950000000000003" customHeight="1" x14ac:dyDescent="0.3"/>
    <row r="209" ht="37.200000000000003" customHeight="1" x14ac:dyDescent="0.3"/>
    <row r="210" ht="21.6" customHeight="1" x14ac:dyDescent="0.3"/>
    <row r="211" ht="25.95" customHeight="1" x14ac:dyDescent="0.3"/>
    <row r="212" ht="17.25" customHeight="1" x14ac:dyDescent="0.3"/>
    <row r="213" ht="17.25" customHeight="1" x14ac:dyDescent="0.3"/>
    <row r="214" ht="16.95" customHeight="1" x14ac:dyDescent="0.3"/>
    <row r="215" ht="16.5" customHeight="1" x14ac:dyDescent="0.3"/>
    <row r="216" ht="21" customHeight="1" x14ac:dyDescent="0.3"/>
    <row r="217" ht="22.95" customHeight="1" x14ac:dyDescent="0.3"/>
    <row r="218" ht="25.95" customHeight="1" x14ac:dyDescent="0.3"/>
    <row r="219" ht="25.95" customHeight="1" x14ac:dyDescent="0.3"/>
    <row r="220" ht="25.95" customHeight="1" x14ac:dyDescent="0.3"/>
    <row r="221" ht="40.950000000000003" customHeight="1" x14ac:dyDescent="0.3"/>
    <row r="222" ht="53.4" customHeight="1" x14ac:dyDescent="0.3"/>
    <row r="223" ht="25.95" customHeight="1" x14ac:dyDescent="0.3"/>
    <row r="224" ht="70.8" customHeight="1" x14ac:dyDescent="0.3"/>
    <row r="225" ht="21.75" customHeight="1" x14ac:dyDescent="0.3"/>
    <row r="226" ht="59.4" customHeight="1" x14ac:dyDescent="0.3"/>
    <row r="227" ht="15" customHeight="1" x14ac:dyDescent="0.3"/>
    <row r="228" ht="19.5" customHeight="1" x14ac:dyDescent="0.3"/>
    <row r="229" ht="25.95" customHeight="1" x14ac:dyDescent="0.3"/>
    <row r="230" ht="25.95" customHeight="1" x14ac:dyDescent="0.3"/>
    <row r="231" ht="25.95" customHeight="1" x14ac:dyDescent="0.3"/>
    <row r="232" ht="42.6" customHeight="1" x14ac:dyDescent="0.3"/>
    <row r="233" ht="42.6" customHeight="1" x14ac:dyDescent="0.3"/>
    <row r="234" ht="42.6" customHeight="1" x14ac:dyDescent="0.3"/>
    <row r="235" ht="42.6" customHeight="1" x14ac:dyDescent="0.3"/>
    <row r="236" ht="25.95" customHeight="1" x14ac:dyDescent="0.3"/>
    <row r="237" ht="16.5" customHeight="1" x14ac:dyDescent="0.3"/>
    <row r="238" ht="15.75" customHeight="1" x14ac:dyDescent="0.3"/>
    <row r="239" ht="17.25" customHeight="1" x14ac:dyDescent="0.3"/>
    <row r="240" ht="17.399999999999999" customHeight="1" x14ac:dyDescent="0.3"/>
    <row r="241" ht="25.95" customHeight="1" x14ac:dyDescent="0.3"/>
    <row r="242" ht="17.25" customHeight="1" x14ac:dyDescent="0.3"/>
    <row r="243" ht="25.95" customHeight="1" x14ac:dyDescent="0.3"/>
    <row r="244" ht="12" customHeight="1" x14ac:dyDescent="0.3"/>
    <row r="245" ht="25.95" customHeight="1" x14ac:dyDescent="0.3"/>
    <row r="246" ht="25.95" customHeight="1" x14ac:dyDescent="0.3"/>
    <row r="247" ht="44.4" customHeight="1" x14ac:dyDescent="0.3"/>
    <row r="248" ht="44.4" customHeight="1" x14ac:dyDescent="0.3"/>
    <row r="249" ht="11.25" customHeight="1" x14ac:dyDescent="0.3"/>
    <row r="250" ht="39" customHeight="1" x14ac:dyDescent="0.3"/>
    <row r="251" ht="28.2" customHeight="1" x14ac:dyDescent="0.3"/>
    <row r="252" ht="43.2" customHeight="1" x14ac:dyDescent="0.3"/>
    <row r="253" ht="43.2" customHeight="1" x14ac:dyDescent="0.3"/>
    <row r="254" ht="25.95" customHeight="1" x14ac:dyDescent="0.3"/>
    <row r="255" ht="25.95" customHeight="1" x14ac:dyDescent="0.3"/>
    <row r="256" ht="12" customHeight="1" x14ac:dyDescent="0.3"/>
    <row r="257" ht="20.399999999999999" customHeight="1" x14ac:dyDescent="0.3"/>
    <row r="258" ht="18" customHeight="1" x14ac:dyDescent="0.3"/>
    <row r="259" ht="27.6" customHeight="1" x14ac:dyDescent="0.3"/>
    <row r="260" ht="25.95" customHeight="1" x14ac:dyDescent="0.3"/>
    <row r="261" ht="25.95" customHeight="1" x14ac:dyDescent="0.3"/>
    <row r="262" ht="25.95" customHeight="1" x14ac:dyDescent="0.3"/>
    <row r="263" ht="25.95" customHeight="1" x14ac:dyDescent="0.3"/>
    <row r="264" ht="25.95" customHeight="1" x14ac:dyDescent="0.3"/>
    <row r="265" ht="25.95" customHeight="1" x14ac:dyDescent="0.3"/>
    <row r="266" ht="25.95" customHeight="1" x14ac:dyDescent="0.3"/>
    <row r="267" ht="25.95" customHeight="1" x14ac:dyDescent="0.3"/>
    <row r="268" ht="25.95" customHeight="1" x14ac:dyDescent="0.3"/>
    <row r="269" ht="13.95" customHeight="1" x14ac:dyDescent="0.3"/>
    <row r="270" ht="19.2" customHeight="1" x14ac:dyDescent="0.3"/>
    <row r="271" ht="25.95" customHeight="1" x14ac:dyDescent="0.3"/>
    <row r="272" ht="25.95" customHeight="1" x14ac:dyDescent="0.3"/>
    <row r="273" ht="25.95" customHeight="1" x14ac:dyDescent="0.3"/>
    <row r="274" ht="25.95" customHeight="1" x14ac:dyDescent="0.3"/>
    <row r="275" ht="25.95" customHeight="1" x14ac:dyDescent="0.3"/>
    <row r="276" ht="25.95" customHeight="1" x14ac:dyDescent="0.3"/>
    <row r="277" ht="25.95" customHeight="1" x14ac:dyDescent="0.3"/>
    <row r="278" ht="25.95" customHeight="1" x14ac:dyDescent="0.3"/>
    <row r="279" ht="25.95" customHeight="1" x14ac:dyDescent="0.3"/>
    <row r="280" ht="25.95" customHeight="1" x14ac:dyDescent="0.3"/>
    <row r="281" ht="25.95" customHeight="1" x14ac:dyDescent="0.3"/>
    <row r="282" ht="29.4" customHeight="1" x14ac:dyDescent="0.3"/>
    <row r="283" ht="25.95" customHeight="1" x14ac:dyDescent="0.3"/>
    <row r="284" ht="25.95" customHeight="1" x14ac:dyDescent="0.3"/>
    <row r="285" ht="25.95" customHeight="1" x14ac:dyDescent="0.3"/>
    <row r="286" ht="27.6" customHeight="1" x14ac:dyDescent="0.3"/>
    <row r="287" ht="13.2" customHeight="1" x14ac:dyDescent="0.3"/>
    <row r="288" ht="21" customHeight="1" x14ac:dyDescent="0.3"/>
    <row r="289" ht="30.6" customHeight="1" x14ac:dyDescent="0.3"/>
    <row r="290" ht="25.95" customHeight="1" x14ac:dyDescent="0.3"/>
    <row r="291" ht="25.95" customHeight="1" x14ac:dyDescent="0.3"/>
    <row r="292" ht="25.95" customHeight="1" x14ac:dyDescent="0.3"/>
    <row r="293" ht="25.95" customHeight="1" x14ac:dyDescent="0.3"/>
    <row r="294" ht="25.95" customHeight="1" x14ac:dyDescent="0.3"/>
    <row r="295" ht="25.95" customHeight="1" x14ac:dyDescent="0.3"/>
    <row r="296" ht="25.95" customHeight="1" x14ac:dyDescent="0.3"/>
    <row r="297" ht="25.95" customHeight="1" x14ac:dyDescent="0.3"/>
    <row r="298" ht="25.95" customHeight="1" x14ac:dyDescent="0.3"/>
    <row r="299" ht="25.95" customHeight="1" x14ac:dyDescent="0.3"/>
    <row r="300" ht="25.95" customHeight="1" x14ac:dyDescent="0.3"/>
    <row r="301" ht="25.95" customHeight="1" x14ac:dyDescent="0.3"/>
    <row r="302" ht="25.95" customHeight="1" x14ac:dyDescent="0.3"/>
    <row r="303" ht="25.95" customHeight="1" x14ac:dyDescent="0.3"/>
    <row r="304" ht="25.95" customHeight="1" x14ac:dyDescent="0.3"/>
    <row r="305" ht="25.95" customHeight="1" x14ac:dyDescent="0.3"/>
    <row r="306" ht="25.95" customHeight="1" x14ac:dyDescent="0.3"/>
    <row r="307" ht="19.2" customHeight="1" x14ac:dyDescent="0.3"/>
    <row r="308" ht="18" customHeight="1" x14ac:dyDescent="0.3"/>
    <row r="309" ht="27.6" customHeight="1" x14ac:dyDescent="0.3"/>
    <row r="310" ht="25.95" customHeight="1" x14ac:dyDescent="0.3"/>
    <row r="311" ht="25.95" customHeight="1" x14ac:dyDescent="0.3"/>
    <row r="312" ht="25.95" customHeight="1" x14ac:dyDescent="0.3"/>
    <row r="313" ht="25.95" customHeight="1" x14ac:dyDescent="0.3"/>
    <row r="314" ht="25.95" customHeight="1" x14ac:dyDescent="0.3"/>
    <row r="315" ht="25.95" customHeight="1" x14ac:dyDescent="0.3"/>
    <row r="316" ht="25.95" customHeight="1" x14ac:dyDescent="0.3"/>
    <row r="317" ht="25.95" customHeight="1" x14ac:dyDescent="0.3"/>
    <row r="318" ht="25.95" customHeight="1" x14ac:dyDescent="0.3"/>
    <row r="319" ht="25.95" customHeight="1" x14ac:dyDescent="0.3"/>
    <row r="320" ht="25.95" customHeight="1" x14ac:dyDescent="0.3"/>
    <row r="321" ht="25.95" customHeight="1" x14ac:dyDescent="0.3"/>
    <row r="322" ht="25.95" customHeight="1" x14ac:dyDescent="0.3"/>
    <row r="323" ht="25.95" customHeight="1" x14ac:dyDescent="0.3"/>
    <row r="324" ht="25.95" customHeight="1" x14ac:dyDescent="0.3"/>
    <row r="325" ht="25.95" customHeight="1" x14ac:dyDescent="0.3"/>
    <row r="326" ht="25.95" customHeight="1" x14ac:dyDescent="0.3"/>
    <row r="327" ht="25.95" customHeight="1" x14ac:dyDescent="0.3"/>
    <row r="328" ht="25.95" customHeight="1" x14ac:dyDescent="0.3"/>
    <row r="329" ht="13.2" customHeight="1" x14ac:dyDescent="0.3"/>
    <row r="330" ht="25.95" customHeight="1" x14ac:dyDescent="0.3"/>
    <row r="331" ht="28.95" customHeight="1" x14ac:dyDescent="0.3"/>
    <row r="332" ht="42" customHeight="1" x14ac:dyDescent="0.3"/>
    <row r="333" ht="25.95" customHeight="1" x14ac:dyDescent="0.3"/>
    <row r="334" ht="25.95" customHeight="1" x14ac:dyDescent="0.3"/>
    <row r="335" ht="25.95" customHeight="1" x14ac:dyDescent="0.3"/>
    <row r="336" ht="39.6" customHeight="1" x14ac:dyDescent="0.3"/>
    <row r="337" ht="30.6" customHeight="1" x14ac:dyDescent="0.3"/>
    <row r="338" ht="22.2" customHeight="1" x14ac:dyDescent="0.3"/>
    <row r="339" ht="22.95" customHeight="1" x14ac:dyDescent="0.3"/>
    <row r="340" ht="25.95" customHeight="1" x14ac:dyDescent="0.3"/>
    <row r="341" ht="18" customHeight="1" x14ac:dyDescent="0.3"/>
    <row r="342" ht="40.200000000000003" customHeight="1" x14ac:dyDescent="0.3"/>
    <row r="343" ht="31.2" customHeight="1" x14ac:dyDescent="0.3"/>
    <row r="344" ht="27.6" customHeight="1" x14ac:dyDescent="0.3"/>
    <row r="345" ht="17.25" customHeight="1" x14ac:dyDescent="0.3"/>
    <row r="346" ht="29.4" customHeight="1" x14ac:dyDescent="0.3"/>
    <row r="347" ht="30.6" customHeight="1" x14ac:dyDescent="0.3"/>
    <row r="348" ht="18" customHeight="1" x14ac:dyDescent="0.3"/>
    <row r="349" ht="19.2" customHeight="1" x14ac:dyDescent="0.3"/>
    <row r="350" ht="19.5" customHeight="1" x14ac:dyDescent="0.3"/>
    <row r="351" ht="21" customHeight="1" x14ac:dyDescent="0.3"/>
    <row r="352" ht="35.25" customHeight="1" x14ac:dyDescent="0.3"/>
    <row r="353" ht="23.25" customHeight="1" x14ac:dyDescent="0.3"/>
    <row r="354" ht="16.5" customHeight="1" x14ac:dyDescent="0.3"/>
    <row r="355" ht="14.25" customHeight="1" x14ac:dyDescent="0.3"/>
    <row r="356" ht="12.75" customHeight="1" x14ac:dyDescent="0.3"/>
    <row r="357" ht="17.25" customHeight="1" x14ac:dyDescent="0.3"/>
    <row r="358" ht="20.25" customHeight="1" x14ac:dyDescent="0.3"/>
    <row r="359" ht="18" customHeight="1" x14ac:dyDescent="0.3"/>
    <row r="360" ht="19.5" customHeight="1" x14ac:dyDescent="0.3"/>
    <row r="361" ht="16.5" customHeight="1" x14ac:dyDescent="0.3"/>
    <row r="362" ht="10.5" customHeight="1" x14ac:dyDescent="0.3"/>
    <row r="363" ht="25.95" customHeight="1" x14ac:dyDescent="0.3"/>
    <row r="364" ht="27" customHeight="1" x14ac:dyDescent="0.3"/>
    <row r="365" ht="43.95" customHeight="1" x14ac:dyDescent="0.3"/>
    <row r="366" ht="63.6" customHeight="1" x14ac:dyDescent="0.3"/>
    <row r="367" ht="11.4" customHeight="1" x14ac:dyDescent="0.3"/>
    <row r="368" ht="25.95" customHeight="1" x14ac:dyDescent="0.3"/>
    <row r="369" ht="25.95" customHeight="1" x14ac:dyDescent="0.3"/>
    <row r="370" ht="42" customHeight="1" x14ac:dyDescent="0.3"/>
    <row r="371" ht="40.200000000000003" customHeight="1" x14ac:dyDescent="0.3"/>
    <row r="372" ht="43.2" customHeight="1" x14ac:dyDescent="0.3"/>
    <row r="373" ht="53.4" customHeight="1" x14ac:dyDescent="0.3"/>
    <row r="374" ht="17.25" customHeight="1" x14ac:dyDescent="0.3"/>
    <row r="375" ht="24.75" customHeight="1" x14ac:dyDescent="0.3"/>
    <row r="376" ht="21" customHeight="1" x14ac:dyDescent="0.3"/>
    <row r="377" ht="21" customHeight="1" x14ac:dyDescent="0.3"/>
    <row r="378" ht="19.2" customHeight="1" x14ac:dyDescent="0.3"/>
    <row r="379" ht="27" customHeight="1" x14ac:dyDescent="0.3"/>
    <row r="380" ht="18" customHeight="1" x14ac:dyDescent="0.3"/>
    <row r="381" ht="25.95" customHeight="1" x14ac:dyDescent="0.3"/>
    <row r="382" ht="25.95" customHeight="1" x14ac:dyDescent="0.3"/>
    <row r="383" ht="25.95" customHeight="1" x14ac:dyDescent="0.3"/>
    <row r="384" ht="30" customHeight="1" x14ac:dyDescent="0.3"/>
    <row r="385" ht="30" customHeight="1" x14ac:dyDescent="0.3"/>
    <row r="386" ht="30" customHeight="1" x14ac:dyDescent="0.3"/>
    <row r="387" ht="25.95" customHeight="1" x14ac:dyDescent="0.3"/>
    <row r="388" ht="25.95" customHeight="1" x14ac:dyDescent="0.3"/>
    <row r="389" ht="25.95" customHeight="1" x14ac:dyDescent="0.3"/>
    <row r="390" ht="25.95" customHeight="1" x14ac:dyDescent="0.3"/>
    <row r="391" ht="25.95" customHeight="1" x14ac:dyDescent="0.3"/>
    <row r="392" ht="25.95" customHeight="1" x14ac:dyDescent="0.3"/>
    <row r="393" ht="25.95" customHeight="1" x14ac:dyDescent="0.3"/>
    <row r="394" ht="25.95" customHeight="1" x14ac:dyDescent="0.3"/>
    <row r="395" ht="25.95" customHeight="1" x14ac:dyDescent="0.3"/>
    <row r="396" ht="25.95" customHeight="1" x14ac:dyDescent="0.3"/>
    <row r="397" ht="25.95" customHeight="1" x14ac:dyDescent="0.3"/>
    <row r="398" ht="25.95" customHeight="1" x14ac:dyDescent="0.3"/>
    <row r="399" ht="25.95" customHeight="1" x14ac:dyDescent="0.3"/>
    <row r="400" ht="25.95" customHeight="1" x14ac:dyDescent="0.3"/>
    <row r="401" ht="25.95" customHeight="1" x14ac:dyDescent="0.3"/>
    <row r="402" ht="25.95" customHeight="1" x14ac:dyDescent="0.3"/>
    <row r="403" ht="25.95" customHeight="1" x14ac:dyDescent="0.3"/>
    <row r="404" ht="25.95" customHeight="1" x14ac:dyDescent="0.3"/>
    <row r="405" ht="22.2" customHeight="1" x14ac:dyDescent="0.3"/>
    <row r="406" ht="41.25" customHeight="1" x14ac:dyDescent="0.3"/>
    <row r="407" ht="20.399999999999999" customHeight="1" x14ac:dyDescent="0.3"/>
    <row r="408" ht="25.95" customHeight="1" x14ac:dyDescent="0.3"/>
    <row r="409" ht="25.95" customHeight="1" x14ac:dyDescent="0.3"/>
    <row r="410" s="21" customFormat="1" ht="25.95" customHeight="1" x14ac:dyDescent="0.3"/>
    <row r="411" s="21" customFormat="1" ht="29.4" customHeight="1" x14ac:dyDescent="0.3"/>
    <row r="412" s="21" customFormat="1" ht="39" customHeight="1" x14ac:dyDescent="0.3"/>
    <row r="413" s="21" customFormat="1" ht="57" customHeight="1" x14ac:dyDescent="0.3"/>
    <row r="414" s="21" customFormat="1" ht="44.4" customHeight="1" x14ac:dyDescent="0.3"/>
    <row r="415" s="21" customFormat="1" ht="64.8" customHeight="1" x14ac:dyDescent="0.3"/>
    <row r="416" s="21" customFormat="1" ht="52.8" customHeight="1" x14ac:dyDescent="0.3"/>
    <row r="417" s="21" customFormat="1" ht="54" customHeight="1" x14ac:dyDescent="0.3"/>
    <row r="418" s="21" customFormat="1" ht="57" customHeight="1" x14ac:dyDescent="0.3"/>
    <row r="419" s="21" customFormat="1" ht="55.2" customHeight="1" x14ac:dyDescent="0.3"/>
    <row r="420" s="21" customFormat="1" ht="43.2" customHeight="1" x14ac:dyDescent="0.3"/>
    <row r="421" s="21" customFormat="1" ht="41.4" customHeight="1" x14ac:dyDescent="0.3"/>
    <row r="422" s="21" customFormat="1" ht="41.4" customHeight="1" x14ac:dyDescent="0.3"/>
    <row r="423" s="21" customFormat="1" ht="21.6" customHeight="1" x14ac:dyDescent="0.3"/>
    <row r="424" s="21" customFormat="1" ht="29.4" customHeight="1" x14ac:dyDescent="0.3"/>
    <row r="425" s="21" customFormat="1" ht="27.6" customHeight="1" x14ac:dyDescent="0.3"/>
    <row r="426" s="21" customFormat="1" ht="30" customHeight="1" x14ac:dyDescent="0.3"/>
    <row r="427" s="21" customFormat="1" ht="58.5" customHeight="1" x14ac:dyDescent="0.3"/>
    <row r="428" s="21" customFormat="1" ht="19.5" customHeight="1" x14ac:dyDescent="0.3"/>
    <row r="429" s="21" customFormat="1" ht="46.2" customHeight="1" x14ac:dyDescent="0.3"/>
    <row r="430" s="21" customFormat="1" ht="17.100000000000001" customHeight="1" x14ac:dyDescent="0.3"/>
    <row r="431" s="21" customFormat="1" ht="27.6" customHeight="1" x14ac:dyDescent="0.3"/>
    <row r="432" s="21" customFormat="1" ht="27.6" customHeight="1" x14ac:dyDescent="0.3"/>
    <row r="433" spans="7:7" s="21" customFormat="1" ht="22.8" customHeight="1" x14ac:dyDescent="0.3"/>
    <row r="434" spans="7:7" s="21" customFormat="1" ht="41.4" customHeight="1" x14ac:dyDescent="0.3"/>
    <row r="435" spans="7:7" s="21" customFormat="1" ht="22.8" customHeight="1" x14ac:dyDescent="0.3"/>
    <row r="436" spans="7:7" s="136" customFormat="1" ht="46.8" customHeight="1" x14ac:dyDescent="0.3"/>
    <row r="437" spans="7:7" s="21" customFormat="1" ht="22.8" customHeight="1" x14ac:dyDescent="0.3"/>
    <row r="438" spans="7:7" s="21" customFormat="1" ht="48.6" customHeight="1" x14ac:dyDescent="0.3"/>
    <row r="439" spans="7:7" ht="25.95" customHeight="1" x14ac:dyDescent="0.3">
      <c r="G439" s="110"/>
    </row>
    <row r="440" spans="7:7" ht="25.95" customHeight="1" x14ac:dyDescent="0.3">
      <c r="G440" s="12"/>
    </row>
    <row r="441" spans="7:7" ht="25.95" customHeight="1" x14ac:dyDescent="0.3">
      <c r="G441" s="12"/>
    </row>
    <row r="442" spans="7:7" ht="25.95" customHeight="1" x14ac:dyDescent="0.3"/>
    <row r="443" spans="7:7" ht="27.6" customHeight="1" x14ac:dyDescent="0.3"/>
    <row r="444" spans="7:7" ht="30.6" customHeight="1" x14ac:dyDescent="0.3"/>
    <row r="445" spans="7:7" ht="25.95" customHeight="1" x14ac:dyDescent="0.3"/>
    <row r="446" spans="7:7" ht="30" customHeight="1" x14ac:dyDescent="0.3"/>
    <row r="447" spans="7:7" ht="39.6" customHeight="1" x14ac:dyDescent="0.3">
      <c r="G447" s="113"/>
    </row>
    <row r="448" spans="7:7" ht="35.4" customHeight="1" x14ac:dyDescent="0.3">
      <c r="G448" s="27">
        <v>14000</v>
      </c>
    </row>
    <row r="449" spans="7:7" ht="32.4" customHeight="1" x14ac:dyDescent="0.3">
      <c r="G449" s="27">
        <v>13000</v>
      </c>
    </row>
    <row r="450" spans="7:7" ht="24" customHeight="1" x14ac:dyDescent="0.3">
      <c r="G450" s="27">
        <v>12000</v>
      </c>
    </row>
    <row r="451" spans="7:7" ht="40.5" customHeight="1" x14ac:dyDescent="0.3">
      <c r="G451" s="27"/>
    </row>
    <row r="452" spans="7:7" ht="24" customHeight="1" x14ac:dyDescent="0.3">
      <c r="G452" s="27"/>
    </row>
    <row r="453" spans="7:7" ht="33.9" customHeight="1" x14ac:dyDescent="0.3">
      <c r="G453" s="27"/>
    </row>
    <row r="454" spans="7:7" ht="118.8" customHeight="1" x14ac:dyDescent="0.3"/>
    <row r="455" spans="7:7" ht="24.9" customHeight="1" x14ac:dyDescent="0.3">
      <c r="G455" s="113"/>
    </row>
    <row r="456" spans="7:7" ht="24.9" customHeight="1" x14ac:dyDescent="0.3">
      <c r="G456" s="113"/>
    </row>
    <row r="457" spans="7:7" ht="42" customHeight="1" x14ac:dyDescent="0.3"/>
    <row r="458" spans="7:7" ht="42" customHeight="1" x14ac:dyDescent="0.3"/>
    <row r="459" spans="7:7" ht="42" customHeight="1" x14ac:dyDescent="0.3">
      <c r="G459" s="129"/>
    </row>
    <row r="460" spans="7:7" ht="25.8" customHeight="1" x14ac:dyDescent="0.3"/>
    <row r="461" spans="7:7" ht="25.8" customHeight="1" x14ac:dyDescent="0.3">
      <c r="G461" s="113"/>
    </row>
    <row r="462" spans="7:7" ht="40.200000000000003" customHeight="1" x14ac:dyDescent="0.3">
      <c r="G462" s="113"/>
    </row>
    <row r="463" spans="7:7" ht="40.200000000000003" customHeight="1" x14ac:dyDescent="0.3">
      <c r="G463" s="113"/>
    </row>
    <row r="464" spans="7:7" ht="25.95" customHeight="1" x14ac:dyDescent="0.3"/>
    <row r="465" spans="7:7" ht="25.95" customHeight="1" x14ac:dyDescent="0.3">
      <c r="G465" s="113"/>
    </row>
    <row r="466" spans="7:7" ht="25.95" customHeight="1" x14ac:dyDescent="0.3"/>
    <row r="467" spans="7:7" ht="47.4" customHeight="1" x14ac:dyDescent="0.3">
      <c r="G467" s="10"/>
    </row>
    <row r="468" spans="7:7" ht="25.95" customHeight="1" x14ac:dyDescent="0.3"/>
    <row r="469" spans="7:7" ht="27.6" customHeight="1" x14ac:dyDescent="0.3"/>
    <row r="470" spans="7:7" ht="25.95" customHeight="1" x14ac:dyDescent="0.3"/>
    <row r="471" spans="7:7" ht="42.3" customHeight="1" x14ac:dyDescent="0.3"/>
    <row r="472" spans="7:7" ht="25.95" customHeight="1" x14ac:dyDescent="0.3"/>
    <row r="473" spans="7:7" ht="25.95" customHeight="1" x14ac:dyDescent="0.3">
      <c r="G473" s="113"/>
    </row>
    <row r="474" spans="7:7" ht="25.95" customHeight="1" x14ac:dyDescent="0.3"/>
    <row r="475" spans="7:7" ht="25.95" customHeight="1" x14ac:dyDescent="0.3"/>
    <row r="476" spans="7:7" ht="25.95" customHeight="1" x14ac:dyDescent="0.3"/>
    <row r="477" spans="7:7" ht="25.95" customHeight="1" x14ac:dyDescent="0.3"/>
    <row r="478" spans="7:7" ht="22.2" customHeight="1" x14ac:dyDescent="0.3"/>
    <row r="479" spans="7:7" ht="33.6" customHeight="1" x14ac:dyDescent="0.3">
      <c r="G479" s="113"/>
    </row>
    <row r="480" spans="7:7" ht="25.95" customHeight="1" x14ac:dyDescent="0.3"/>
    <row r="481" spans="7:7" ht="25.95" customHeight="1" x14ac:dyDescent="0.3"/>
    <row r="482" spans="7:7" ht="25.95" customHeight="1" x14ac:dyDescent="0.3"/>
    <row r="483" spans="7:7" ht="27" customHeight="1" x14ac:dyDescent="0.3"/>
    <row r="484" spans="7:7" ht="4.95" hidden="1" customHeight="1" x14ac:dyDescent="0.3"/>
    <row r="485" spans="7:7" ht="20.25" customHeight="1" x14ac:dyDescent="0.3"/>
    <row r="486" spans="7:7" ht="49.2" customHeight="1" x14ac:dyDescent="0.3"/>
    <row r="487" spans="7:7" ht="25.95" customHeight="1" x14ac:dyDescent="0.3"/>
    <row r="488" spans="7:7" ht="25.95" customHeight="1" x14ac:dyDescent="0.3">
      <c r="G488" s="113"/>
    </row>
    <row r="489" spans="7:7" ht="33.9" customHeight="1" x14ac:dyDescent="0.3"/>
    <row r="490" spans="7:7" ht="21.9" customHeight="1" x14ac:dyDescent="0.3"/>
    <row r="491" spans="7:7" ht="21.3" customHeight="1" x14ac:dyDescent="0.3"/>
    <row r="492" spans="7:7" ht="27.3" customHeight="1" x14ac:dyDescent="0.3"/>
    <row r="493" spans="7:7" ht="33.6" customHeight="1" x14ac:dyDescent="0.3"/>
    <row r="494" spans="7:7" ht="33.6" customHeight="1" x14ac:dyDescent="0.3">
      <c r="G494" s="129"/>
    </row>
  </sheetData>
  <mergeCells count="66">
    <mergeCell ref="E65:F65"/>
    <mergeCell ref="D71:E71"/>
    <mergeCell ref="F71:G71"/>
    <mergeCell ref="B84:G84"/>
    <mergeCell ref="B59:C59"/>
    <mergeCell ref="F59:G59"/>
    <mergeCell ref="C64:D64"/>
    <mergeCell ref="A70:G70"/>
    <mergeCell ref="A65:A66"/>
    <mergeCell ref="B61:G61"/>
    <mergeCell ref="B62:G62"/>
    <mergeCell ref="A63:F63"/>
    <mergeCell ref="B65:B66"/>
    <mergeCell ref="C65:D65"/>
    <mergeCell ref="E64:F64"/>
    <mergeCell ref="B56:C56"/>
    <mergeCell ref="B58:C58"/>
    <mergeCell ref="A53:G53"/>
    <mergeCell ref="F58:G58"/>
    <mergeCell ref="F56:G56"/>
    <mergeCell ref="F57:G57"/>
    <mergeCell ref="A54:A55"/>
    <mergeCell ref="B54:C55"/>
    <mergeCell ref="D54:E54"/>
    <mergeCell ref="B57:C57"/>
    <mergeCell ref="A2:G2"/>
    <mergeCell ref="A3:G3"/>
    <mergeCell ref="D4:E4"/>
    <mergeCell ref="F4:G4"/>
    <mergeCell ref="F54:G55"/>
    <mergeCell ref="B33:C33"/>
    <mergeCell ref="C34:C40"/>
    <mergeCell ref="B51:G51"/>
    <mergeCell ref="B52:G52"/>
    <mergeCell ref="D5:E5"/>
    <mergeCell ref="F5:G5"/>
    <mergeCell ref="B109:F109"/>
    <mergeCell ref="B106:F106"/>
    <mergeCell ref="B103:C103"/>
    <mergeCell ref="B96:C96"/>
    <mergeCell ref="B100:C100"/>
    <mergeCell ref="B101:C101"/>
    <mergeCell ref="B97:C97"/>
    <mergeCell ref="B98:C98"/>
    <mergeCell ref="B99:C99"/>
    <mergeCell ref="B104:C104"/>
    <mergeCell ref="B107:F107"/>
    <mergeCell ref="B102:C102"/>
    <mergeCell ref="B108:F108"/>
    <mergeCell ref="A93:F93"/>
    <mergeCell ref="B94:C94"/>
    <mergeCell ref="B95:C95"/>
    <mergeCell ref="D89:E89"/>
    <mergeCell ref="D90:E90"/>
    <mergeCell ref="B92:F92"/>
    <mergeCell ref="D88:E88"/>
    <mergeCell ref="A87:F87"/>
    <mergeCell ref="A72:A73"/>
    <mergeCell ref="C72:C73"/>
    <mergeCell ref="B72:B73"/>
    <mergeCell ref="D72:E72"/>
    <mergeCell ref="F72:G72"/>
    <mergeCell ref="B86:G86"/>
    <mergeCell ref="B82:G82"/>
    <mergeCell ref="B83:G83"/>
    <mergeCell ref="B85:G85"/>
  </mergeCells>
  <pageMargins left="0.86614173228346458" right="0.47244094488188981" top="0.35433070866141736" bottom="0.51181102362204722" header="0.31496062992125984" footer="0.31496062992125984"/>
  <pageSetup paperSize="9" scale="80" orientation="portrait" horizontalDpi="180" verticalDpi="180"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topLeftCell="A37" workbookViewId="0">
      <selection activeCell="K11" sqref="K11"/>
    </sheetView>
  </sheetViews>
  <sheetFormatPr defaultRowHeight="14.4" x14ac:dyDescent="0.3"/>
  <cols>
    <col min="1" max="1" width="5.6640625" customWidth="1"/>
    <col min="2" max="2" width="23.109375" customWidth="1"/>
    <col min="3" max="3" width="16.88671875" customWidth="1"/>
    <col min="4" max="4" width="19" customWidth="1"/>
    <col min="5" max="5" width="13" customWidth="1"/>
    <col min="6" max="6" width="13.77734375" customWidth="1"/>
    <col min="7" max="7" width="13" customWidth="1"/>
  </cols>
  <sheetData>
    <row r="1" spans="1:7" ht="22.8" customHeight="1" x14ac:dyDescent="0.3">
      <c r="A1" s="320" t="s">
        <v>592</v>
      </c>
      <c r="B1" s="320"/>
      <c r="C1" s="320"/>
      <c r="D1" s="320"/>
      <c r="E1" s="320"/>
      <c r="F1" s="320"/>
      <c r="G1" s="93"/>
    </row>
    <row r="2" spans="1:7" ht="21.6" customHeight="1" x14ac:dyDescent="0.3">
      <c r="A2" s="357" t="s">
        <v>433</v>
      </c>
      <c r="B2" s="357"/>
      <c r="C2" s="357"/>
      <c r="D2" s="357"/>
      <c r="E2" s="357"/>
      <c r="F2" s="357"/>
      <c r="G2" s="93"/>
    </row>
    <row r="3" spans="1:7" ht="16.2" customHeight="1" x14ac:dyDescent="0.3">
      <c r="A3" s="209"/>
      <c r="B3" s="209"/>
      <c r="C3" s="209"/>
      <c r="D3" s="209"/>
      <c r="E3" s="209"/>
      <c r="F3" s="224" t="s">
        <v>286</v>
      </c>
      <c r="G3" s="93"/>
    </row>
    <row r="4" spans="1:7" ht="55.2" customHeight="1" x14ac:dyDescent="0.3">
      <c r="A4" s="200" t="s">
        <v>444</v>
      </c>
      <c r="B4" s="94" t="s">
        <v>170</v>
      </c>
      <c r="C4" s="98" t="s">
        <v>132</v>
      </c>
      <c r="D4" s="96" t="s">
        <v>625</v>
      </c>
      <c r="E4" s="96" t="s">
        <v>626</v>
      </c>
      <c r="F4" s="96" t="s">
        <v>627</v>
      </c>
      <c r="G4" s="93"/>
    </row>
    <row r="5" spans="1:7" ht="28.8" customHeight="1" x14ac:dyDescent="0.3">
      <c r="A5" s="97" t="s">
        <v>171</v>
      </c>
      <c r="B5" s="94">
        <v>0</v>
      </c>
      <c r="C5" s="199" t="s">
        <v>434</v>
      </c>
      <c r="D5" s="99">
        <v>0</v>
      </c>
      <c r="E5" s="99">
        <v>0</v>
      </c>
      <c r="F5" s="99">
        <v>0</v>
      </c>
      <c r="G5" s="93"/>
    </row>
    <row r="6" spans="1:7" ht="26.4" customHeight="1" x14ac:dyDescent="0.3">
      <c r="A6" s="97" t="s">
        <v>172</v>
      </c>
      <c r="B6" s="94">
        <v>1</v>
      </c>
      <c r="C6" s="199" t="s">
        <v>435</v>
      </c>
      <c r="D6" s="99">
        <v>1.69</v>
      </c>
      <c r="E6" s="99">
        <v>1.95</v>
      </c>
      <c r="F6" s="99">
        <v>1.95</v>
      </c>
      <c r="G6" s="93"/>
    </row>
    <row r="7" spans="1:7" ht="29.4" customHeight="1" x14ac:dyDescent="0.3">
      <c r="A7" s="97" t="s">
        <v>173</v>
      </c>
      <c r="B7" s="94">
        <v>2</v>
      </c>
      <c r="C7" s="98" t="s">
        <v>445</v>
      </c>
      <c r="D7" s="99">
        <v>4.82</v>
      </c>
      <c r="E7" s="99">
        <v>5.56</v>
      </c>
      <c r="F7" s="99">
        <v>5.56</v>
      </c>
      <c r="G7" s="93"/>
    </row>
    <row r="8" spans="1:7" ht="23.4" customHeight="1" x14ac:dyDescent="0.3">
      <c r="A8" s="357" t="s">
        <v>436</v>
      </c>
      <c r="B8" s="357"/>
      <c r="C8" s="357"/>
      <c r="D8" s="357"/>
      <c r="E8" s="357"/>
      <c r="F8" s="357"/>
      <c r="G8" s="93"/>
    </row>
    <row r="9" spans="1:7" ht="16.2" customHeight="1" x14ac:dyDescent="0.3">
      <c r="A9" s="209"/>
      <c r="B9" s="209"/>
      <c r="C9" s="209"/>
      <c r="D9" s="209"/>
      <c r="E9" s="209"/>
      <c r="F9" s="224" t="s">
        <v>286</v>
      </c>
      <c r="G9" s="93"/>
    </row>
    <row r="10" spans="1:7" ht="55.8" customHeight="1" x14ac:dyDescent="0.3">
      <c r="A10" s="200" t="s">
        <v>444</v>
      </c>
      <c r="B10" s="94" t="s">
        <v>170</v>
      </c>
      <c r="C10" s="95" t="s">
        <v>133</v>
      </c>
      <c r="D10" s="98" t="s">
        <v>625</v>
      </c>
      <c r="E10" s="98" t="s">
        <v>626</v>
      </c>
      <c r="F10" s="98" t="s">
        <v>628</v>
      </c>
      <c r="G10" s="93"/>
    </row>
    <row r="11" spans="1:7" ht="26.4" x14ac:dyDescent="0.3">
      <c r="A11" s="97" t="s">
        <v>174</v>
      </c>
      <c r="B11" s="94">
        <v>0</v>
      </c>
      <c r="C11" s="98" t="s">
        <v>437</v>
      </c>
      <c r="D11" s="94">
        <v>0</v>
      </c>
      <c r="E11" s="94">
        <v>0</v>
      </c>
      <c r="F11" s="94">
        <v>0</v>
      </c>
      <c r="G11" s="93"/>
    </row>
    <row r="12" spans="1:7" ht="39.6" x14ac:dyDescent="0.3">
      <c r="A12" s="97" t="s">
        <v>446</v>
      </c>
      <c r="B12" s="94">
        <v>1</v>
      </c>
      <c r="C12" s="98" t="s">
        <v>529</v>
      </c>
      <c r="D12" s="94">
        <v>0</v>
      </c>
      <c r="E12" s="99">
        <f>F12</f>
        <v>1.81</v>
      </c>
      <c r="F12" s="99">
        <v>1.81</v>
      </c>
      <c r="G12" s="93"/>
    </row>
    <row r="13" spans="1:7" ht="26.4" x14ac:dyDescent="0.3">
      <c r="A13" s="97" t="s">
        <v>175</v>
      </c>
      <c r="B13" s="94">
        <v>2</v>
      </c>
      <c r="C13" s="98" t="s">
        <v>435</v>
      </c>
      <c r="D13" s="99">
        <v>2.2200000000000002</v>
      </c>
      <c r="E13" s="99">
        <f>F13</f>
        <v>2.58</v>
      </c>
      <c r="F13" s="99">
        <v>2.58</v>
      </c>
      <c r="G13" s="93"/>
    </row>
    <row r="14" spans="1:7" ht="26.4" x14ac:dyDescent="0.3">
      <c r="A14" s="97" t="s">
        <v>176</v>
      </c>
      <c r="B14" s="94">
        <v>3</v>
      </c>
      <c r="C14" s="98" t="s">
        <v>445</v>
      </c>
      <c r="D14" s="99">
        <v>4.4400000000000004</v>
      </c>
      <c r="E14" s="99">
        <f>F14</f>
        <v>5.16</v>
      </c>
      <c r="F14" s="99">
        <v>5.16</v>
      </c>
      <c r="G14" s="93"/>
    </row>
    <row r="15" spans="1:7" ht="19.8" customHeight="1" x14ac:dyDescent="0.3">
      <c r="A15" s="100" t="s">
        <v>119</v>
      </c>
      <c r="B15" s="100"/>
      <c r="C15" s="100"/>
      <c r="D15" s="101"/>
      <c r="E15" s="101"/>
      <c r="F15" s="101"/>
      <c r="G15" s="93"/>
    </row>
    <row r="16" spans="1:7" ht="19.2" customHeight="1" x14ac:dyDescent="0.3">
      <c r="A16" s="116" t="s">
        <v>120</v>
      </c>
      <c r="B16" s="351" t="s">
        <v>177</v>
      </c>
      <c r="C16" s="351"/>
      <c r="D16" s="351"/>
      <c r="E16" s="351"/>
      <c r="F16" s="351"/>
      <c r="G16" s="118"/>
    </row>
    <row r="17" spans="1:7" ht="40.200000000000003" customHeight="1" x14ac:dyDescent="0.3">
      <c r="A17" s="116" t="s">
        <v>121</v>
      </c>
      <c r="B17" s="352" t="s">
        <v>178</v>
      </c>
      <c r="C17" s="352"/>
      <c r="D17" s="352"/>
      <c r="E17" s="352"/>
      <c r="F17" s="352"/>
      <c r="G17" s="118"/>
    </row>
    <row r="18" spans="1:7" ht="28.2" customHeight="1" x14ac:dyDescent="0.3">
      <c r="A18" s="116" t="s">
        <v>147</v>
      </c>
      <c r="B18" s="351" t="s">
        <v>690</v>
      </c>
      <c r="C18" s="351"/>
      <c r="D18" s="351"/>
      <c r="E18" s="351"/>
      <c r="F18" s="351"/>
      <c r="G18" s="229"/>
    </row>
    <row r="19" spans="1:7" ht="24" customHeight="1" x14ac:dyDescent="0.3">
      <c r="A19" s="238" t="s">
        <v>179</v>
      </c>
      <c r="B19" s="238"/>
      <c r="C19" s="238"/>
      <c r="D19" s="238"/>
      <c r="E19" s="238"/>
      <c r="F19" s="238"/>
      <c r="G19" s="238"/>
    </row>
    <row r="20" spans="1:7" ht="12.6" customHeight="1" x14ac:dyDescent="0.3">
      <c r="A20" s="221"/>
      <c r="B20" s="221"/>
      <c r="C20" s="221"/>
      <c r="D20" s="221"/>
      <c r="E20" s="221"/>
      <c r="F20" s="221"/>
      <c r="G20" s="223" t="s">
        <v>286</v>
      </c>
    </row>
    <row r="21" spans="1:7" ht="39.6" x14ac:dyDescent="0.3">
      <c r="A21" s="114" t="s">
        <v>444</v>
      </c>
      <c r="B21" s="94" t="s">
        <v>170</v>
      </c>
      <c r="C21" s="98" t="s">
        <v>180</v>
      </c>
      <c r="D21" s="98" t="s">
        <v>620</v>
      </c>
      <c r="E21" s="98" t="s">
        <v>621</v>
      </c>
      <c r="F21" s="98" t="s">
        <v>622</v>
      </c>
      <c r="G21" s="98" t="s">
        <v>623</v>
      </c>
    </row>
    <row r="22" spans="1:7" x14ac:dyDescent="0.3">
      <c r="A22" s="97" t="s">
        <v>181</v>
      </c>
      <c r="B22" s="94">
        <v>0</v>
      </c>
      <c r="C22" s="94" t="s">
        <v>402</v>
      </c>
      <c r="D22" s="94">
        <v>0</v>
      </c>
      <c r="E22" s="94">
        <v>0</v>
      </c>
      <c r="F22" s="94">
        <v>0</v>
      </c>
      <c r="G22" s="94">
        <v>0</v>
      </c>
    </row>
    <row r="23" spans="1:7" ht="26.4" x14ac:dyDescent="0.3">
      <c r="A23" s="97" t="s">
        <v>182</v>
      </c>
      <c r="B23" s="94">
        <v>1</v>
      </c>
      <c r="C23" s="98" t="s">
        <v>447</v>
      </c>
      <c r="D23" s="99">
        <v>10.6</v>
      </c>
      <c r="E23" s="99">
        <v>22.72</v>
      </c>
      <c r="F23" s="99">
        <v>45.43</v>
      </c>
      <c r="G23" s="102">
        <v>51.95</v>
      </c>
    </row>
    <row r="24" spans="1:7" x14ac:dyDescent="0.3">
      <c r="A24" s="97" t="s">
        <v>183</v>
      </c>
      <c r="B24" s="94">
        <v>2</v>
      </c>
      <c r="C24" s="98" t="s">
        <v>448</v>
      </c>
      <c r="D24" s="99">
        <v>16.50641854686744</v>
      </c>
      <c r="E24" s="99">
        <v>47.04</v>
      </c>
      <c r="F24" s="99">
        <v>131.60867227605326</v>
      </c>
      <c r="G24" s="102">
        <v>169.58</v>
      </c>
    </row>
    <row r="25" spans="1:7" ht="22.2" customHeight="1" x14ac:dyDescent="0.3">
      <c r="A25" s="346" t="s">
        <v>184</v>
      </c>
      <c r="B25" s="346"/>
      <c r="C25" s="346"/>
      <c r="D25" s="346"/>
      <c r="E25" s="346"/>
      <c r="F25" s="237"/>
      <c r="G25" s="237"/>
    </row>
    <row r="26" spans="1:7" ht="15.6" customHeight="1" x14ac:dyDescent="0.3">
      <c r="A26" s="191"/>
      <c r="B26" s="191"/>
      <c r="C26" s="191"/>
      <c r="D26" s="191"/>
      <c r="E26" s="191"/>
      <c r="F26" s="191"/>
      <c r="G26" s="222" t="s">
        <v>286</v>
      </c>
    </row>
    <row r="27" spans="1:7" ht="37.200000000000003" customHeight="1" x14ac:dyDescent="0.3">
      <c r="A27" s="200" t="s">
        <v>444</v>
      </c>
      <c r="B27" s="94" t="s">
        <v>170</v>
      </c>
      <c r="C27" s="98" t="s">
        <v>185</v>
      </c>
      <c r="D27" s="98" t="s">
        <v>139</v>
      </c>
      <c r="E27" s="98" t="s">
        <v>140</v>
      </c>
      <c r="F27" s="98" t="s">
        <v>142</v>
      </c>
      <c r="G27" s="98" t="s">
        <v>624</v>
      </c>
    </row>
    <row r="28" spans="1:7" x14ac:dyDescent="0.3">
      <c r="A28" s="97" t="s">
        <v>186</v>
      </c>
      <c r="B28" s="94">
        <v>0</v>
      </c>
      <c r="C28" s="94" t="s">
        <v>402</v>
      </c>
      <c r="D28" s="94">
        <v>0</v>
      </c>
      <c r="E28" s="94">
        <v>0</v>
      </c>
      <c r="F28" s="94">
        <v>0</v>
      </c>
      <c r="G28" s="94">
        <v>0</v>
      </c>
    </row>
    <row r="29" spans="1:7" ht="26.4" x14ac:dyDescent="0.3">
      <c r="A29" s="97" t="s">
        <v>187</v>
      </c>
      <c r="B29" s="94">
        <v>1</v>
      </c>
      <c r="C29" s="98" t="s">
        <v>447</v>
      </c>
      <c r="D29" s="99">
        <v>5.71</v>
      </c>
      <c r="E29" s="99">
        <v>12.23</v>
      </c>
      <c r="F29" s="99">
        <v>24.46</v>
      </c>
      <c r="G29" s="102">
        <v>27.96</v>
      </c>
    </row>
    <row r="30" spans="1:7" ht="19.2" customHeight="1" x14ac:dyDescent="0.3">
      <c r="A30" s="97" t="s">
        <v>188</v>
      </c>
      <c r="B30" s="94">
        <v>2</v>
      </c>
      <c r="C30" s="98" t="s">
        <v>448</v>
      </c>
      <c r="D30" s="99">
        <v>9.51</v>
      </c>
      <c r="E30" s="99">
        <v>32.06</v>
      </c>
      <c r="F30" s="99">
        <v>101.64</v>
      </c>
      <c r="G30" s="102">
        <v>135.32</v>
      </c>
    </row>
    <row r="31" spans="1:7" ht="20.399999999999999" customHeight="1" x14ac:dyDescent="0.3">
      <c r="A31" s="116"/>
      <c r="B31" s="117" t="s">
        <v>119</v>
      </c>
      <c r="C31" s="103"/>
      <c r="D31" s="103"/>
      <c r="E31" s="103"/>
      <c r="F31" s="103"/>
      <c r="G31" s="93"/>
    </row>
    <row r="32" spans="1:7" ht="26.4" customHeight="1" x14ac:dyDescent="0.3">
      <c r="A32" s="116" t="s">
        <v>120</v>
      </c>
      <c r="B32" s="351" t="s">
        <v>189</v>
      </c>
      <c r="C32" s="351"/>
      <c r="D32" s="351"/>
      <c r="E32" s="351"/>
      <c r="F32" s="229"/>
      <c r="G32" s="229"/>
    </row>
    <row r="33" spans="1:7" ht="21" customHeight="1" x14ac:dyDescent="0.3">
      <c r="A33" s="116" t="s">
        <v>121</v>
      </c>
      <c r="B33" s="351" t="s">
        <v>177</v>
      </c>
      <c r="C33" s="351"/>
      <c r="D33" s="351"/>
      <c r="E33" s="351"/>
      <c r="F33" s="351"/>
      <c r="G33" s="351"/>
    </row>
    <row r="34" spans="1:7" ht="53.4" customHeight="1" x14ac:dyDescent="0.3">
      <c r="A34" s="116" t="s">
        <v>147</v>
      </c>
      <c r="B34" s="352" t="s">
        <v>403</v>
      </c>
      <c r="C34" s="352"/>
      <c r="D34" s="352"/>
      <c r="E34" s="352"/>
      <c r="F34" s="228"/>
      <c r="G34" s="228"/>
    </row>
    <row r="35" spans="1:7" ht="20.399999999999999" customHeight="1" x14ac:dyDescent="0.3">
      <c r="A35" s="116" t="s">
        <v>148</v>
      </c>
      <c r="B35" s="351" t="s">
        <v>191</v>
      </c>
      <c r="C35" s="351"/>
      <c r="D35" s="351"/>
      <c r="E35" s="351"/>
      <c r="F35" s="351"/>
      <c r="G35" s="351"/>
    </row>
    <row r="36" spans="1:7" ht="31.2" customHeight="1" x14ac:dyDescent="0.3">
      <c r="A36" s="349" t="s">
        <v>639</v>
      </c>
      <c r="B36" s="349"/>
      <c r="C36" s="349"/>
      <c r="D36" s="349"/>
      <c r="E36" s="349"/>
      <c r="F36" s="236"/>
      <c r="G36" s="226"/>
    </row>
    <row r="37" spans="1:7" ht="15.6" customHeight="1" x14ac:dyDescent="0.3"/>
    <row r="38" spans="1:7" ht="34.799999999999997" customHeight="1" x14ac:dyDescent="0.3">
      <c r="A38" s="234" t="s">
        <v>480</v>
      </c>
      <c r="B38" s="234" t="s">
        <v>289</v>
      </c>
      <c r="C38" s="234" t="s">
        <v>632</v>
      </c>
      <c r="D38" s="234" t="s">
        <v>112</v>
      </c>
    </row>
    <row r="39" spans="1:7" ht="34.200000000000003" customHeight="1" x14ac:dyDescent="0.3">
      <c r="A39" s="355" t="s">
        <v>633</v>
      </c>
      <c r="B39" s="227" t="s">
        <v>634</v>
      </c>
      <c r="C39" s="234">
        <v>1.51</v>
      </c>
      <c r="D39" s="355" t="s">
        <v>664</v>
      </c>
    </row>
    <row r="40" spans="1:7" ht="30" customHeight="1" x14ac:dyDescent="0.3">
      <c r="A40" s="356"/>
      <c r="B40" s="227" t="s">
        <v>635</v>
      </c>
      <c r="C40" s="234">
        <v>3.69</v>
      </c>
      <c r="D40" s="356"/>
    </row>
    <row r="41" spans="1:7" ht="26.4" customHeight="1" x14ac:dyDescent="0.3">
      <c r="A41" s="353" t="s">
        <v>638</v>
      </c>
      <c r="B41" s="227" t="s">
        <v>634</v>
      </c>
      <c r="C41" s="234">
        <v>1.25</v>
      </c>
      <c r="D41" s="355" t="s">
        <v>636</v>
      </c>
    </row>
    <row r="42" spans="1:7" ht="39.6" x14ac:dyDescent="0.3">
      <c r="A42" s="354"/>
      <c r="B42" s="227" t="s">
        <v>635</v>
      </c>
      <c r="C42" s="234">
        <v>3.92</v>
      </c>
      <c r="D42" s="356"/>
    </row>
    <row r="43" spans="1:7" ht="26.4" customHeight="1" x14ac:dyDescent="0.3">
      <c r="A43" s="353" t="s">
        <v>642</v>
      </c>
      <c r="B43" s="227" t="s">
        <v>634</v>
      </c>
      <c r="C43" s="234">
        <v>2.94</v>
      </c>
      <c r="D43" s="355" t="s">
        <v>637</v>
      </c>
    </row>
    <row r="44" spans="1:7" ht="36" customHeight="1" x14ac:dyDescent="0.3">
      <c r="A44" s="354"/>
      <c r="B44" s="227" t="s">
        <v>635</v>
      </c>
      <c r="C44" s="234">
        <v>3.92</v>
      </c>
      <c r="D44" s="356"/>
    </row>
    <row r="45" spans="1:7" ht="45" customHeight="1" x14ac:dyDescent="0.3">
      <c r="A45" s="231" t="s">
        <v>643</v>
      </c>
      <c r="B45" s="233" t="s">
        <v>644</v>
      </c>
      <c r="C45" s="232">
        <v>10.3</v>
      </c>
      <c r="D45" s="234" t="s">
        <v>645</v>
      </c>
    </row>
    <row r="46" spans="1:7" ht="42.6" customHeight="1" x14ac:dyDescent="0.3">
      <c r="A46" s="239" t="s">
        <v>659</v>
      </c>
      <c r="B46" s="246" t="s">
        <v>663</v>
      </c>
      <c r="C46" s="247">
        <v>6.8</v>
      </c>
      <c r="D46" s="244" t="s">
        <v>662</v>
      </c>
    </row>
    <row r="47" spans="1:7" ht="50.4" customHeight="1" x14ac:dyDescent="0.3">
      <c r="A47" s="248" t="s">
        <v>668</v>
      </c>
      <c r="B47" s="249" t="s">
        <v>669</v>
      </c>
      <c r="C47" s="251" t="s">
        <v>670</v>
      </c>
      <c r="D47" s="250" t="s">
        <v>671</v>
      </c>
    </row>
    <row r="48" spans="1:7" ht="21.6" customHeight="1" x14ac:dyDescent="0.3">
      <c r="A48" s="350" t="s">
        <v>112</v>
      </c>
      <c r="B48" s="350"/>
    </row>
    <row r="49" spans="1:8" ht="78.599999999999994" customHeight="1" x14ac:dyDescent="0.3">
      <c r="A49" s="240">
        <v>1</v>
      </c>
      <c r="B49" s="347" t="s">
        <v>660</v>
      </c>
      <c r="C49" s="347"/>
      <c r="D49" s="347"/>
      <c r="E49" s="347"/>
    </row>
    <row r="50" spans="1:8" ht="19.2" customHeight="1" x14ac:dyDescent="0.3">
      <c r="A50" s="240">
        <v>2</v>
      </c>
      <c r="B50" s="345" t="s">
        <v>177</v>
      </c>
      <c r="C50" s="345"/>
      <c r="D50" s="345"/>
    </row>
    <row r="51" spans="1:8" ht="30.6" customHeight="1" x14ac:dyDescent="0.3">
      <c r="A51" s="32" t="s">
        <v>147</v>
      </c>
      <c r="B51" s="345" t="s">
        <v>689</v>
      </c>
      <c r="C51" s="345"/>
      <c r="D51" s="345"/>
      <c r="E51" s="345"/>
      <c r="F51" s="235"/>
      <c r="G51" s="235"/>
      <c r="H51" s="235"/>
    </row>
    <row r="52" spans="1:8" ht="55.2" customHeight="1" x14ac:dyDescent="0.3">
      <c r="A52" s="32" t="s">
        <v>148</v>
      </c>
      <c r="B52" s="348" t="s">
        <v>661</v>
      </c>
      <c r="C52" s="348"/>
      <c r="D52" s="348"/>
      <c r="E52" s="348"/>
      <c r="F52" s="214"/>
      <c r="G52" s="214"/>
      <c r="H52" s="214"/>
    </row>
  </sheetData>
  <mergeCells count="23">
    <mergeCell ref="D39:D40"/>
    <mergeCell ref="A1:F1"/>
    <mergeCell ref="A2:F2"/>
    <mergeCell ref="A8:F8"/>
    <mergeCell ref="B16:F16"/>
    <mergeCell ref="B17:F17"/>
    <mergeCell ref="B18:F18"/>
    <mergeCell ref="B50:D50"/>
    <mergeCell ref="A25:E25"/>
    <mergeCell ref="B49:E49"/>
    <mergeCell ref="B51:E51"/>
    <mergeCell ref="B52:E52"/>
    <mergeCell ref="A36:E36"/>
    <mergeCell ref="A48:B48"/>
    <mergeCell ref="B33:G33"/>
    <mergeCell ref="B35:G35"/>
    <mergeCell ref="B34:E34"/>
    <mergeCell ref="B32:E32"/>
    <mergeCell ref="A41:A42"/>
    <mergeCell ref="D41:D42"/>
    <mergeCell ref="A43:A44"/>
    <mergeCell ref="D43:D44"/>
    <mergeCell ref="A39:A40"/>
  </mergeCells>
  <pageMargins left="0.70866141732283472" right="0.51181102362204722" top="0.35433070866141736"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opLeftCell="A14" workbookViewId="0">
      <selection activeCell="B21" sqref="B21"/>
    </sheetView>
  </sheetViews>
  <sheetFormatPr defaultRowHeight="14.4" x14ac:dyDescent="0.3"/>
  <cols>
    <col min="1" max="1" width="6.6640625" customWidth="1"/>
    <col min="2" max="2" width="15" customWidth="1"/>
    <col min="4" max="4" width="16.44140625" customWidth="1"/>
    <col min="7" max="7" width="21.88671875" customWidth="1"/>
  </cols>
  <sheetData>
    <row r="1" spans="1:9" ht="22.2" customHeight="1" x14ac:dyDescent="0.3">
      <c r="A1" s="320" t="s">
        <v>591</v>
      </c>
      <c r="B1" s="320"/>
      <c r="C1" s="320"/>
      <c r="D1" s="320"/>
      <c r="E1" s="320"/>
      <c r="F1" s="320"/>
      <c r="G1" s="320"/>
      <c r="H1" s="5"/>
      <c r="I1" s="5"/>
    </row>
    <row r="2" spans="1:9" ht="27.6" customHeight="1" x14ac:dyDescent="0.3">
      <c r="A2" s="363" t="s">
        <v>691</v>
      </c>
      <c r="B2" s="363"/>
      <c r="C2" s="363"/>
      <c r="D2" s="363"/>
      <c r="E2" s="363"/>
      <c r="F2" s="363"/>
      <c r="G2" s="363"/>
      <c r="H2" s="363"/>
      <c r="I2" s="363"/>
    </row>
    <row r="3" spans="1:9" ht="18" customHeight="1" x14ac:dyDescent="0.3">
      <c r="A3" s="358" t="s">
        <v>479</v>
      </c>
      <c r="B3" s="358"/>
      <c r="C3" s="358"/>
      <c r="D3" s="358"/>
      <c r="E3" s="358"/>
      <c r="F3" s="358"/>
      <c r="G3" s="358"/>
      <c r="H3" s="208"/>
      <c r="I3" s="208"/>
    </row>
    <row r="4" spans="1:9" ht="22.8" customHeight="1" x14ac:dyDescent="0.3">
      <c r="A4" s="363" t="s">
        <v>522</v>
      </c>
      <c r="B4" s="363"/>
      <c r="C4" s="363"/>
      <c r="D4" s="363"/>
      <c r="E4" s="363"/>
      <c r="F4" s="363"/>
      <c r="G4" s="363"/>
      <c r="H4" s="363"/>
      <c r="I4" s="363"/>
    </row>
    <row r="5" spans="1:9" ht="23.4" customHeight="1" x14ac:dyDescent="0.3">
      <c r="A5" s="63" t="s">
        <v>444</v>
      </c>
      <c r="B5" s="195" t="s">
        <v>449</v>
      </c>
      <c r="C5" s="364" t="s">
        <v>160</v>
      </c>
      <c r="D5" s="364"/>
      <c r="E5" s="297" t="s">
        <v>112</v>
      </c>
      <c r="F5" s="365"/>
      <c r="G5" s="298"/>
      <c r="H5" s="167"/>
      <c r="I5" s="2"/>
    </row>
    <row r="6" spans="1:9" ht="27" customHeight="1" x14ac:dyDescent="0.3">
      <c r="A6" s="40" t="s">
        <v>194</v>
      </c>
      <c r="B6" s="197">
        <v>190</v>
      </c>
      <c r="C6" s="359" t="s">
        <v>450</v>
      </c>
      <c r="D6" s="359"/>
      <c r="E6" s="306" t="s">
        <v>606</v>
      </c>
      <c r="F6" s="366"/>
      <c r="G6" s="307"/>
      <c r="H6" s="168"/>
      <c r="I6" s="8"/>
    </row>
    <row r="7" spans="1:9" ht="24.6" customHeight="1" x14ac:dyDescent="0.3">
      <c r="A7" s="40" t="s">
        <v>195</v>
      </c>
      <c r="B7" s="197">
        <v>150</v>
      </c>
      <c r="C7" s="359" t="s">
        <v>450</v>
      </c>
      <c r="D7" s="359"/>
      <c r="E7" s="306" t="s">
        <v>196</v>
      </c>
      <c r="F7" s="366"/>
      <c r="G7" s="307"/>
      <c r="H7" s="168"/>
      <c r="I7" s="8"/>
    </row>
    <row r="8" spans="1:9" ht="30" customHeight="1" x14ac:dyDescent="0.3">
      <c r="A8" s="40" t="s">
        <v>197</v>
      </c>
      <c r="B8" s="197">
        <v>100</v>
      </c>
      <c r="C8" s="359" t="s">
        <v>450</v>
      </c>
      <c r="D8" s="359"/>
      <c r="E8" s="306" t="s">
        <v>451</v>
      </c>
      <c r="F8" s="366"/>
      <c r="G8" s="307"/>
      <c r="H8" s="168"/>
      <c r="I8" s="17"/>
    </row>
    <row r="9" spans="1:9" ht="57" customHeight="1" x14ac:dyDescent="0.3">
      <c r="A9" s="40" t="s">
        <v>537</v>
      </c>
      <c r="B9" s="197">
        <v>491</v>
      </c>
      <c r="C9" s="359" t="s">
        <v>450</v>
      </c>
      <c r="D9" s="359"/>
      <c r="E9" s="360" t="s">
        <v>675</v>
      </c>
      <c r="F9" s="360"/>
      <c r="G9" s="360"/>
      <c r="H9" s="168"/>
      <c r="I9" s="17"/>
    </row>
    <row r="10" spans="1:9" ht="20.399999999999999" customHeight="1" x14ac:dyDescent="0.3">
      <c r="A10" s="117" t="s">
        <v>119</v>
      </c>
      <c r="B10" s="87"/>
      <c r="C10" s="77"/>
      <c r="D10" s="77"/>
      <c r="E10" s="77"/>
      <c r="F10" s="87"/>
      <c r="G10" s="77"/>
      <c r="H10" s="87"/>
      <c r="I10" s="77"/>
    </row>
    <row r="11" spans="1:9" ht="25.8" customHeight="1" x14ac:dyDescent="0.3">
      <c r="A11" s="116" t="s">
        <v>120</v>
      </c>
      <c r="B11" s="361" t="s">
        <v>198</v>
      </c>
      <c r="C11" s="361"/>
      <c r="D11" s="361"/>
      <c r="E11" s="361"/>
      <c r="F11" s="361"/>
      <c r="G11" s="361"/>
      <c r="H11" s="162"/>
      <c r="I11" s="87"/>
    </row>
    <row r="12" spans="1:9" ht="42" customHeight="1" x14ac:dyDescent="0.3">
      <c r="A12" s="116" t="s">
        <v>121</v>
      </c>
      <c r="B12" s="361" t="s">
        <v>452</v>
      </c>
      <c r="C12" s="361"/>
      <c r="D12" s="361"/>
      <c r="E12" s="361"/>
      <c r="F12" s="361"/>
      <c r="G12" s="361"/>
      <c r="H12" s="162"/>
      <c r="I12" s="87"/>
    </row>
    <row r="13" spans="1:9" ht="24.6" customHeight="1" x14ac:dyDescent="0.3">
      <c r="A13" s="116" t="s">
        <v>147</v>
      </c>
      <c r="B13" s="361" t="s">
        <v>199</v>
      </c>
      <c r="C13" s="361"/>
      <c r="D13" s="361"/>
      <c r="E13" s="361"/>
      <c r="F13" s="361"/>
      <c r="G13" s="361"/>
      <c r="H13" s="162"/>
      <c r="I13" s="87"/>
    </row>
    <row r="14" spans="1:9" ht="31.8" customHeight="1" x14ac:dyDescent="0.3">
      <c r="A14" s="116" t="s">
        <v>148</v>
      </c>
      <c r="B14" s="361" t="s">
        <v>200</v>
      </c>
      <c r="C14" s="361"/>
      <c r="D14" s="361"/>
      <c r="E14" s="361"/>
      <c r="F14" s="361"/>
      <c r="G14" s="361"/>
      <c r="H14" s="162"/>
      <c r="I14" s="87"/>
    </row>
    <row r="15" spans="1:9" ht="44.4" customHeight="1" x14ac:dyDescent="0.3">
      <c r="A15" s="116" t="s">
        <v>190</v>
      </c>
      <c r="B15" s="361" t="s">
        <v>202</v>
      </c>
      <c r="C15" s="361"/>
      <c r="D15" s="361"/>
      <c r="E15" s="361"/>
      <c r="F15" s="361"/>
      <c r="G15" s="361"/>
      <c r="H15" s="162"/>
      <c r="I15" s="87"/>
    </row>
    <row r="16" spans="1:9" ht="15" customHeight="1" x14ac:dyDescent="0.3">
      <c r="A16" s="116" t="s">
        <v>201</v>
      </c>
      <c r="B16" s="361" t="s">
        <v>694</v>
      </c>
      <c r="C16" s="361"/>
      <c r="D16" s="361"/>
      <c r="E16" s="361"/>
      <c r="F16" s="361"/>
      <c r="G16" s="361"/>
      <c r="H16" s="162"/>
      <c r="I16" s="87"/>
    </row>
    <row r="17" spans="1:9" ht="41.4" customHeight="1" x14ac:dyDescent="0.3">
      <c r="A17" s="116" t="s">
        <v>379</v>
      </c>
      <c r="B17" s="361" t="s">
        <v>453</v>
      </c>
      <c r="C17" s="361"/>
      <c r="D17" s="361"/>
      <c r="E17" s="361"/>
      <c r="F17" s="361"/>
      <c r="G17" s="361"/>
      <c r="H17" s="162"/>
      <c r="I17" s="87"/>
    </row>
    <row r="18" spans="1:9" ht="28.8" customHeight="1" x14ac:dyDescent="0.3">
      <c r="A18" s="116" t="s">
        <v>475</v>
      </c>
      <c r="B18" s="361" t="s">
        <v>677</v>
      </c>
      <c r="C18" s="361"/>
      <c r="D18" s="361"/>
      <c r="E18" s="361"/>
      <c r="F18" s="361"/>
      <c r="G18" s="361"/>
      <c r="H18" s="162"/>
      <c r="I18" s="87"/>
    </row>
    <row r="19" spans="1:9" x14ac:dyDescent="0.3">
      <c r="A19" s="87"/>
      <c r="B19" s="87"/>
      <c r="C19" s="87"/>
      <c r="D19" s="87"/>
      <c r="E19" s="87"/>
      <c r="F19" s="87"/>
      <c r="G19" s="87"/>
      <c r="H19" s="87"/>
      <c r="I19" s="87"/>
    </row>
    <row r="20" spans="1:9" ht="15.6" x14ac:dyDescent="0.3">
      <c r="A20" s="362" t="s">
        <v>203</v>
      </c>
      <c r="B20" s="362"/>
      <c r="C20" s="362"/>
      <c r="D20" s="362"/>
      <c r="E20" s="362"/>
      <c r="F20" s="362"/>
      <c r="G20" s="362"/>
      <c r="H20" s="163"/>
      <c r="I20" s="2"/>
    </row>
    <row r="21" spans="1:9" ht="17.399999999999999" customHeight="1" x14ac:dyDescent="0.3">
      <c r="B21" s="484" t="s">
        <v>695</v>
      </c>
      <c r="C21" s="484"/>
      <c r="D21" s="484"/>
    </row>
  </sheetData>
  <mergeCells count="23">
    <mergeCell ref="A2:I2"/>
    <mergeCell ref="C5:D5"/>
    <mergeCell ref="E5:G5"/>
    <mergeCell ref="C6:D6"/>
    <mergeCell ref="E6:G6"/>
    <mergeCell ref="C7:D7"/>
    <mergeCell ref="E7:G7"/>
    <mergeCell ref="C8:D8"/>
    <mergeCell ref="E8:G8"/>
    <mergeCell ref="A1:G1"/>
    <mergeCell ref="A3:G3"/>
    <mergeCell ref="C9:D9"/>
    <mergeCell ref="E9:G9"/>
    <mergeCell ref="B18:G18"/>
    <mergeCell ref="B15:G15"/>
    <mergeCell ref="B12:G12"/>
    <mergeCell ref="B13:G13"/>
    <mergeCell ref="B14:G14"/>
    <mergeCell ref="B16:G16"/>
    <mergeCell ref="A20:G20"/>
    <mergeCell ref="B11:G11"/>
    <mergeCell ref="B17:G17"/>
    <mergeCell ref="A4:I4"/>
  </mergeCells>
  <pageMargins left="0.9055118110236221" right="0.51181102362204722" top="0.35433070866141736" bottom="0.35433070866141736" header="0.31496062992125984" footer="0.31496062992125984"/>
  <pageSetup paperSize="9" scale="9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workbookViewId="0">
      <selection activeCell="B19" sqref="B19:C19"/>
    </sheetView>
  </sheetViews>
  <sheetFormatPr defaultRowHeight="14.4" x14ac:dyDescent="0.3"/>
  <cols>
    <col min="1" max="1" width="6" customWidth="1"/>
    <col min="2" max="2" width="18.44140625" customWidth="1"/>
    <col min="3" max="3" width="17.77734375" customWidth="1"/>
    <col min="4" max="4" width="19" customWidth="1"/>
    <col min="7" max="7" width="8" customWidth="1"/>
  </cols>
  <sheetData>
    <row r="1" spans="1:9" ht="27" customHeight="1" x14ac:dyDescent="0.3">
      <c r="A1" s="320" t="s">
        <v>593</v>
      </c>
      <c r="B1" s="320"/>
      <c r="C1" s="320"/>
      <c r="D1" s="320"/>
      <c r="E1" s="320"/>
      <c r="F1" s="320"/>
      <c r="G1" s="320"/>
      <c r="H1" s="142"/>
      <c r="I1" s="5"/>
    </row>
    <row r="2" spans="1:9" ht="34.200000000000003" customHeight="1" x14ac:dyDescent="0.3">
      <c r="A2" s="309" t="s">
        <v>419</v>
      </c>
      <c r="B2" s="309"/>
      <c r="C2" s="309"/>
      <c r="D2" s="309"/>
      <c r="E2" s="309"/>
      <c r="F2" s="309"/>
      <c r="G2" s="309"/>
      <c r="H2" s="11"/>
      <c r="I2" s="11"/>
    </row>
    <row r="3" spans="1:9" ht="31.2" customHeight="1" x14ac:dyDescent="0.3">
      <c r="A3" s="371" t="s">
        <v>444</v>
      </c>
      <c r="B3" s="364" t="s">
        <v>192</v>
      </c>
      <c r="C3" s="359" t="s">
        <v>401</v>
      </c>
      <c r="D3" s="359"/>
      <c r="E3" s="318" t="s">
        <v>401</v>
      </c>
      <c r="F3" s="372"/>
      <c r="G3" s="319"/>
      <c r="H3" s="169"/>
      <c r="I3" s="16"/>
    </row>
    <row r="4" spans="1:9" ht="26.4" customHeight="1" x14ac:dyDescent="0.3">
      <c r="A4" s="371"/>
      <c r="B4" s="364"/>
      <c r="C4" s="359" t="s">
        <v>205</v>
      </c>
      <c r="D4" s="359"/>
      <c r="E4" s="318" t="s">
        <v>206</v>
      </c>
      <c r="F4" s="372"/>
      <c r="G4" s="319"/>
      <c r="H4" s="169"/>
      <c r="I4" s="17"/>
    </row>
    <row r="5" spans="1:9" ht="28.8" customHeight="1" x14ac:dyDescent="0.3">
      <c r="A5" s="40" t="s">
        <v>207</v>
      </c>
      <c r="B5" s="39" t="s">
        <v>420</v>
      </c>
      <c r="C5" s="373">
        <v>2.5</v>
      </c>
      <c r="D5" s="373"/>
      <c r="E5" s="314">
        <v>3.5</v>
      </c>
      <c r="F5" s="374"/>
      <c r="G5" s="315"/>
      <c r="H5" s="164"/>
      <c r="I5" s="3"/>
    </row>
    <row r="6" spans="1:9" ht="19.2" customHeight="1" x14ac:dyDescent="0.3">
      <c r="A6" s="40" t="s">
        <v>208</v>
      </c>
      <c r="B6" s="46" t="s">
        <v>209</v>
      </c>
      <c r="C6" s="375">
        <v>5.01</v>
      </c>
      <c r="D6" s="375"/>
      <c r="E6" s="339">
        <v>7</v>
      </c>
      <c r="F6" s="370"/>
      <c r="G6" s="340"/>
      <c r="H6" s="166"/>
      <c r="I6" s="3"/>
    </row>
    <row r="7" spans="1:9" ht="19.8" customHeight="1" x14ac:dyDescent="0.3">
      <c r="A7" s="1"/>
      <c r="B7" s="2" t="s">
        <v>119</v>
      </c>
      <c r="C7" s="30"/>
      <c r="D7" s="30"/>
      <c r="E7" s="3"/>
      <c r="F7" s="161"/>
      <c r="G7" s="3"/>
      <c r="H7" s="161"/>
      <c r="I7" s="3"/>
    </row>
    <row r="8" spans="1:9" ht="52.2" customHeight="1" x14ac:dyDescent="0.3">
      <c r="A8" s="28" t="s">
        <v>120</v>
      </c>
      <c r="B8" s="368" t="s">
        <v>210</v>
      </c>
      <c r="C8" s="368"/>
      <c r="D8" s="368"/>
      <c r="E8" s="368"/>
      <c r="F8" s="368"/>
      <c r="G8" s="368"/>
      <c r="H8" s="219"/>
      <c r="I8" s="219"/>
    </row>
    <row r="9" spans="1:9" ht="28.8" customHeight="1" x14ac:dyDescent="0.3">
      <c r="A9" s="28" t="s">
        <v>121</v>
      </c>
      <c r="B9" s="369" t="s">
        <v>211</v>
      </c>
      <c r="C9" s="369"/>
      <c r="D9" s="369"/>
      <c r="E9" s="369"/>
      <c r="F9" s="369"/>
      <c r="G9" s="369"/>
      <c r="H9" s="220"/>
      <c r="I9" s="220"/>
    </row>
    <row r="10" spans="1:9" ht="28.8" customHeight="1" x14ac:dyDescent="0.3">
      <c r="A10" s="28" t="s">
        <v>147</v>
      </c>
      <c r="B10" s="285" t="s">
        <v>212</v>
      </c>
      <c r="C10" s="285"/>
      <c r="D10" s="285"/>
      <c r="E10" s="285"/>
      <c r="F10" s="285"/>
      <c r="G10" s="285"/>
      <c r="H10" s="8"/>
      <c r="I10" s="8"/>
    </row>
    <row r="11" spans="1:9" ht="44.4" customHeight="1" x14ac:dyDescent="0.3">
      <c r="A11" s="28" t="s">
        <v>148</v>
      </c>
      <c r="B11" s="285" t="s">
        <v>421</v>
      </c>
      <c r="C11" s="285"/>
      <c r="D11" s="285"/>
      <c r="E11" s="285"/>
      <c r="F11" s="285"/>
      <c r="G11" s="285"/>
      <c r="H11" s="8"/>
      <c r="I11" s="8"/>
    </row>
    <row r="12" spans="1:9" ht="40.799999999999997" customHeight="1" x14ac:dyDescent="0.3">
      <c r="A12" s="28" t="s">
        <v>190</v>
      </c>
      <c r="B12" s="285" t="s">
        <v>213</v>
      </c>
      <c r="C12" s="285"/>
      <c r="D12" s="285"/>
      <c r="E12" s="285"/>
      <c r="F12" s="285"/>
      <c r="G12" s="285"/>
      <c r="H12" s="8"/>
      <c r="I12" s="8"/>
    </row>
    <row r="13" spans="1:9" ht="30.6" customHeight="1" x14ac:dyDescent="0.3">
      <c r="A13" s="245" t="s">
        <v>201</v>
      </c>
      <c r="B13" s="367" t="s">
        <v>674</v>
      </c>
      <c r="C13" s="367"/>
      <c r="D13" s="367"/>
      <c r="E13" s="367"/>
      <c r="F13" s="367"/>
      <c r="G13" s="367"/>
      <c r="H13" s="8"/>
      <c r="I13" s="8"/>
    </row>
    <row r="14" spans="1:9" ht="31.2" customHeight="1" x14ac:dyDescent="0.3">
      <c r="A14" s="245" t="s">
        <v>379</v>
      </c>
      <c r="B14" s="367" t="s">
        <v>672</v>
      </c>
      <c r="C14" s="367"/>
      <c r="D14" s="367"/>
      <c r="E14" s="367"/>
      <c r="F14" s="367"/>
      <c r="G14" s="367"/>
      <c r="H14" s="8"/>
      <c r="I14" s="8"/>
    </row>
    <row r="15" spans="1:9" ht="45.6" customHeight="1" x14ac:dyDescent="0.3">
      <c r="A15" s="379" t="s">
        <v>576</v>
      </c>
      <c r="B15" s="379"/>
      <c r="C15" s="379"/>
      <c r="D15" s="379"/>
      <c r="E15" s="379"/>
      <c r="F15" s="379"/>
      <c r="G15" s="379"/>
      <c r="H15" s="141"/>
      <c r="I15" s="11"/>
    </row>
    <row r="16" spans="1:9" ht="24.6" customHeight="1" x14ac:dyDescent="0.3">
      <c r="A16" s="300" t="s">
        <v>444</v>
      </c>
      <c r="B16" s="380" t="s">
        <v>214</v>
      </c>
      <c r="C16" s="381"/>
      <c r="D16" s="297" t="s">
        <v>215</v>
      </c>
      <c r="E16" s="365"/>
      <c r="F16" s="365"/>
      <c r="G16" s="298"/>
      <c r="H16" s="161"/>
      <c r="I16" s="3"/>
    </row>
    <row r="17" spans="1:9" ht="31.2" customHeight="1" x14ac:dyDescent="0.3">
      <c r="A17" s="301"/>
      <c r="B17" s="382"/>
      <c r="C17" s="383"/>
      <c r="D17" s="69" t="s">
        <v>205</v>
      </c>
      <c r="E17" s="306" t="s">
        <v>206</v>
      </c>
      <c r="F17" s="366"/>
      <c r="G17" s="307"/>
      <c r="H17" s="10"/>
      <c r="I17" s="3"/>
    </row>
    <row r="18" spans="1:9" ht="29.4" customHeight="1" x14ac:dyDescent="0.3">
      <c r="A18" s="40" t="s">
        <v>216</v>
      </c>
      <c r="B18" s="310" t="s">
        <v>619</v>
      </c>
      <c r="C18" s="333"/>
      <c r="D18" s="47">
        <v>24630</v>
      </c>
      <c r="E18" s="376">
        <v>28977.000588235293</v>
      </c>
      <c r="F18" s="377"/>
      <c r="G18" s="378"/>
      <c r="H18" s="170"/>
      <c r="I18" s="3"/>
    </row>
    <row r="19" spans="1:9" ht="33" customHeight="1" x14ac:dyDescent="0.3">
      <c r="A19" s="40" t="s">
        <v>217</v>
      </c>
      <c r="B19" s="310" t="s">
        <v>618</v>
      </c>
      <c r="C19" s="333"/>
      <c r="D19" s="47">
        <v>17920</v>
      </c>
      <c r="E19" s="376">
        <v>21083.002941176474</v>
      </c>
      <c r="F19" s="377"/>
      <c r="G19" s="378"/>
      <c r="H19" s="170"/>
      <c r="I19" s="3"/>
    </row>
    <row r="20" spans="1:9" ht="33.6" customHeight="1" x14ac:dyDescent="0.3">
      <c r="A20" s="40" t="s">
        <v>218</v>
      </c>
      <c r="B20" s="310" t="s">
        <v>616</v>
      </c>
      <c r="C20" s="333"/>
      <c r="D20" s="47">
        <v>17290</v>
      </c>
      <c r="E20" s="376">
        <v>20341.466470588235</v>
      </c>
      <c r="F20" s="377"/>
      <c r="G20" s="378"/>
      <c r="H20" s="170"/>
      <c r="I20" s="3"/>
    </row>
    <row r="21" spans="1:9" ht="30.6" customHeight="1" x14ac:dyDescent="0.3">
      <c r="A21" s="40" t="s">
        <v>219</v>
      </c>
      <c r="B21" s="310" t="s">
        <v>617</v>
      </c>
      <c r="C21" s="333"/>
      <c r="D21" s="47">
        <v>9387</v>
      </c>
      <c r="E21" s="376">
        <v>11043.709411764707</v>
      </c>
      <c r="F21" s="377"/>
      <c r="G21" s="378"/>
      <c r="H21" s="170"/>
      <c r="I21" s="3"/>
    </row>
    <row r="22" spans="1:9" ht="19.8" customHeight="1" x14ac:dyDescent="0.3">
      <c r="A22" s="1"/>
      <c r="B22" s="2" t="s">
        <v>119</v>
      </c>
      <c r="C22" s="18"/>
      <c r="D22" s="15"/>
      <c r="E22" s="3"/>
      <c r="F22" s="161"/>
      <c r="G22" s="3"/>
      <c r="H22" s="161"/>
      <c r="I22" s="3"/>
    </row>
    <row r="23" spans="1:9" ht="55.2" customHeight="1" x14ac:dyDescent="0.3">
      <c r="A23" s="31" t="s">
        <v>120</v>
      </c>
      <c r="B23" s="387" t="s">
        <v>610</v>
      </c>
      <c r="C23" s="387"/>
      <c r="D23" s="387"/>
      <c r="E23" s="387"/>
      <c r="F23" s="387"/>
      <c r="G23" s="387"/>
      <c r="H23" s="211"/>
      <c r="I23" s="211"/>
    </row>
    <row r="24" spans="1:9" ht="43.8" customHeight="1" x14ac:dyDescent="0.3">
      <c r="A24" s="31" t="s">
        <v>121</v>
      </c>
      <c r="B24" s="387" t="s">
        <v>220</v>
      </c>
      <c r="C24" s="387"/>
      <c r="D24" s="387"/>
      <c r="E24" s="387"/>
      <c r="F24" s="387"/>
      <c r="G24" s="387"/>
      <c r="H24" s="211"/>
      <c r="I24" s="211"/>
    </row>
    <row r="25" spans="1:9" ht="31.2" customHeight="1" x14ac:dyDescent="0.3">
      <c r="A25" s="31"/>
      <c r="B25" s="387" t="s">
        <v>398</v>
      </c>
      <c r="C25" s="387"/>
      <c r="D25" s="387"/>
      <c r="E25" s="387"/>
      <c r="F25" s="387"/>
      <c r="G25" s="387"/>
      <c r="H25" s="211"/>
      <c r="I25" s="211"/>
    </row>
    <row r="26" spans="1:9" ht="25.8" customHeight="1" x14ac:dyDescent="0.3">
      <c r="A26" s="31"/>
      <c r="B26" s="385" t="s">
        <v>399</v>
      </c>
      <c r="C26" s="385"/>
      <c r="D26" s="385"/>
      <c r="E26" s="385"/>
      <c r="F26" s="385"/>
      <c r="G26" s="385"/>
      <c r="H26" s="144"/>
      <c r="I26" s="19"/>
    </row>
    <row r="27" spans="1:9" ht="22.8" customHeight="1" x14ac:dyDescent="0.3">
      <c r="A27" s="31"/>
      <c r="B27" s="388" t="s">
        <v>611</v>
      </c>
      <c r="C27" s="388"/>
      <c r="D27" s="388"/>
      <c r="E27" s="388"/>
      <c r="F27" s="388"/>
      <c r="G27" s="388"/>
      <c r="H27" s="196"/>
      <c r="I27" s="19"/>
    </row>
    <row r="28" spans="1:9" ht="18.600000000000001" customHeight="1" x14ac:dyDescent="0.3">
      <c r="A28" s="31"/>
      <c r="B28" s="386" t="s">
        <v>612</v>
      </c>
      <c r="C28" s="386"/>
      <c r="D28" s="386"/>
      <c r="E28" s="386"/>
      <c r="F28" s="386"/>
      <c r="G28" s="386"/>
      <c r="H28" s="145"/>
      <c r="I28" s="19"/>
    </row>
    <row r="29" spans="1:9" ht="56.4" customHeight="1" x14ac:dyDescent="0.3">
      <c r="A29" s="31" t="s">
        <v>147</v>
      </c>
      <c r="B29" s="387" t="s">
        <v>222</v>
      </c>
      <c r="C29" s="387"/>
      <c r="D29" s="387"/>
      <c r="E29" s="387"/>
      <c r="F29" s="387"/>
      <c r="G29" s="387"/>
      <c r="H29" s="211"/>
      <c r="I29" s="211"/>
    </row>
    <row r="30" spans="1:9" ht="17.399999999999999" customHeight="1" x14ac:dyDescent="0.3">
      <c r="A30" s="31"/>
      <c r="B30" s="390" t="s">
        <v>223</v>
      </c>
      <c r="C30" s="390"/>
      <c r="D30" s="390"/>
      <c r="E30" s="390"/>
      <c r="F30" s="390"/>
      <c r="G30" s="390"/>
      <c r="H30" s="148"/>
      <c r="I30" s="19"/>
    </row>
    <row r="31" spans="1:9" x14ac:dyDescent="0.3">
      <c r="A31" s="31"/>
      <c r="B31" s="72" t="s">
        <v>673</v>
      </c>
      <c r="C31" s="72"/>
      <c r="D31" s="72"/>
      <c r="E31" s="72"/>
      <c r="F31" s="145"/>
      <c r="G31" s="72"/>
      <c r="H31" s="145"/>
      <c r="I31" s="19"/>
    </row>
    <row r="32" spans="1:9" x14ac:dyDescent="0.3">
      <c r="A32" s="31"/>
      <c r="B32" s="72" t="s">
        <v>224</v>
      </c>
      <c r="C32" s="72"/>
      <c r="D32" s="72"/>
      <c r="E32" s="72"/>
      <c r="F32" s="145"/>
      <c r="G32" s="72"/>
      <c r="H32" s="145"/>
      <c r="I32" s="19"/>
    </row>
    <row r="33" spans="1:9" x14ac:dyDescent="0.3">
      <c r="A33" s="31"/>
      <c r="B33" s="72" t="s">
        <v>225</v>
      </c>
      <c r="C33" s="72"/>
      <c r="D33" s="72"/>
      <c r="E33" s="72"/>
      <c r="F33" s="145"/>
      <c r="G33" s="72"/>
      <c r="H33" s="145"/>
      <c r="I33" s="19"/>
    </row>
    <row r="34" spans="1:9" x14ac:dyDescent="0.3">
      <c r="A34" s="31"/>
      <c r="B34" s="72" t="s">
        <v>226</v>
      </c>
      <c r="C34" s="72"/>
      <c r="D34" s="72"/>
      <c r="E34" s="72"/>
      <c r="F34" s="145"/>
      <c r="G34" s="72"/>
      <c r="H34" s="145"/>
      <c r="I34" s="19"/>
    </row>
    <row r="35" spans="1:9" x14ac:dyDescent="0.3">
      <c r="A35" s="31"/>
      <c r="B35" s="72" t="s">
        <v>227</v>
      </c>
      <c r="C35" s="72"/>
      <c r="D35" s="72"/>
      <c r="E35" s="72"/>
      <c r="F35" s="145"/>
      <c r="G35" s="72"/>
      <c r="H35" s="145"/>
      <c r="I35" s="19"/>
    </row>
    <row r="36" spans="1:9" x14ac:dyDescent="0.3">
      <c r="A36" s="31"/>
      <c r="B36" s="72" t="s">
        <v>228</v>
      </c>
      <c r="C36" s="72"/>
      <c r="D36" s="72"/>
      <c r="E36" s="72"/>
      <c r="F36" s="145"/>
      <c r="G36" s="72"/>
      <c r="H36" s="145"/>
      <c r="I36" s="19"/>
    </row>
    <row r="37" spans="1:9" ht="21" customHeight="1" x14ac:dyDescent="0.3">
      <c r="A37" s="31"/>
      <c r="B37" s="72" t="s">
        <v>229</v>
      </c>
      <c r="C37" s="72"/>
      <c r="D37" s="72"/>
      <c r="E37" s="72"/>
      <c r="F37" s="145"/>
      <c r="G37" s="72"/>
      <c r="H37" s="145"/>
      <c r="I37" s="19"/>
    </row>
    <row r="38" spans="1:9" ht="30.6" customHeight="1" x14ac:dyDescent="0.3">
      <c r="A38" s="31" t="s">
        <v>148</v>
      </c>
      <c r="B38" s="387" t="s">
        <v>230</v>
      </c>
      <c r="C38" s="387"/>
      <c r="D38" s="387"/>
      <c r="E38" s="387"/>
      <c r="F38" s="387"/>
      <c r="G38" s="387"/>
      <c r="H38" s="211"/>
      <c r="I38" s="211"/>
    </row>
    <row r="39" spans="1:9" ht="46.2" customHeight="1" x14ac:dyDescent="0.3">
      <c r="A39" s="384" t="s">
        <v>577</v>
      </c>
      <c r="B39" s="384"/>
      <c r="C39" s="384"/>
      <c r="D39" s="384"/>
      <c r="E39" s="384"/>
      <c r="F39" s="384"/>
      <c r="G39" s="384"/>
      <c r="H39" s="141"/>
      <c r="I39" s="11"/>
    </row>
    <row r="40" spans="1:9" ht="28.2" customHeight="1" x14ac:dyDescent="0.3">
      <c r="A40" s="300" t="s">
        <v>444</v>
      </c>
      <c r="B40" s="380" t="s">
        <v>214</v>
      </c>
      <c r="C40" s="381"/>
      <c r="D40" s="306" t="s">
        <v>231</v>
      </c>
      <c r="E40" s="365"/>
      <c r="F40" s="365"/>
      <c r="G40" s="298"/>
      <c r="H40" s="161"/>
      <c r="I40" s="3"/>
    </row>
    <row r="41" spans="1:9" ht="16.2" customHeight="1" x14ac:dyDescent="0.3">
      <c r="A41" s="301"/>
      <c r="B41" s="382"/>
      <c r="C41" s="383"/>
      <c r="D41" s="306" t="s">
        <v>205</v>
      </c>
      <c r="E41" s="366"/>
      <c r="F41" s="366"/>
      <c r="G41" s="307"/>
      <c r="H41" s="10"/>
      <c r="I41" s="3"/>
    </row>
    <row r="42" spans="1:9" ht="31.2" customHeight="1" x14ac:dyDescent="0.3">
      <c r="A42" s="40" t="s">
        <v>232</v>
      </c>
      <c r="B42" s="310" t="s">
        <v>613</v>
      </c>
      <c r="C42" s="333"/>
      <c r="D42" s="376">
        <v>63835.42</v>
      </c>
      <c r="E42" s="377"/>
      <c r="F42" s="377"/>
      <c r="G42" s="378"/>
      <c r="H42" s="170"/>
      <c r="I42" s="3"/>
    </row>
    <row r="43" spans="1:9" ht="31.2" customHeight="1" x14ac:dyDescent="0.3">
      <c r="A43" s="40" t="s">
        <v>233</v>
      </c>
      <c r="B43" s="310" t="s">
        <v>614</v>
      </c>
      <c r="C43" s="333"/>
      <c r="D43" s="376">
        <v>39402.58</v>
      </c>
      <c r="E43" s="377"/>
      <c r="F43" s="377"/>
      <c r="G43" s="378"/>
      <c r="H43" s="170"/>
      <c r="I43" s="3"/>
    </row>
    <row r="44" spans="1:9" ht="33" customHeight="1" x14ac:dyDescent="0.3">
      <c r="A44" s="40" t="s">
        <v>234</v>
      </c>
      <c r="B44" s="310" t="s">
        <v>615</v>
      </c>
      <c r="C44" s="333"/>
      <c r="D44" s="376">
        <v>65437.73</v>
      </c>
      <c r="E44" s="377"/>
      <c r="F44" s="377"/>
      <c r="G44" s="378"/>
      <c r="H44" s="170"/>
      <c r="I44" s="3"/>
    </row>
    <row r="45" spans="1:9" ht="19.2" customHeight="1" x14ac:dyDescent="0.3">
      <c r="A45" s="1"/>
      <c r="B45" s="2" t="s">
        <v>119</v>
      </c>
      <c r="C45" s="18"/>
      <c r="D45" s="15"/>
      <c r="E45" s="3"/>
      <c r="F45" s="161"/>
      <c r="G45" s="3"/>
      <c r="H45" s="161"/>
      <c r="I45" s="3"/>
    </row>
    <row r="46" spans="1:9" ht="31.8" customHeight="1" x14ac:dyDescent="0.3">
      <c r="A46" s="31" t="s">
        <v>120</v>
      </c>
      <c r="B46" s="387" t="s">
        <v>422</v>
      </c>
      <c r="C46" s="387"/>
      <c r="D46" s="387"/>
      <c r="E46" s="387"/>
      <c r="F46" s="387"/>
      <c r="G46" s="387"/>
      <c r="H46" s="211"/>
      <c r="I46" s="211"/>
    </row>
    <row r="47" spans="1:9" ht="20.399999999999999" customHeight="1" x14ac:dyDescent="0.3">
      <c r="A47" s="31" t="s">
        <v>121</v>
      </c>
      <c r="B47" s="387" t="s">
        <v>235</v>
      </c>
      <c r="C47" s="387"/>
      <c r="D47" s="387"/>
      <c r="E47" s="387"/>
      <c r="F47" s="387"/>
      <c r="G47" s="387"/>
      <c r="H47" s="143"/>
      <c r="I47" s="73"/>
    </row>
    <row r="48" spans="1:9" ht="22.2" customHeight="1" x14ac:dyDescent="0.3">
      <c r="A48" s="31" t="s">
        <v>147</v>
      </c>
      <c r="B48" s="387" t="s">
        <v>236</v>
      </c>
      <c r="C48" s="387"/>
      <c r="D48" s="387"/>
      <c r="E48" s="387"/>
      <c r="F48" s="387"/>
      <c r="G48" s="387"/>
      <c r="H48" s="143"/>
      <c r="I48" s="73"/>
    </row>
    <row r="49" spans="1:9" x14ac:dyDescent="0.3">
      <c r="A49" s="20" t="s">
        <v>147</v>
      </c>
      <c r="B49" s="389" t="s">
        <v>423</v>
      </c>
      <c r="C49" s="389"/>
      <c r="D49" s="389"/>
      <c r="E49" s="389"/>
      <c r="F49" s="389"/>
      <c r="G49" s="389"/>
      <c r="H49" s="389"/>
      <c r="I49" s="389"/>
    </row>
  </sheetData>
  <mergeCells count="56">
    <mergeCell ref="B46:G46"/>
    <mergeCell ref="A2:G2"/>
    <mergeCell ref="B48:G48"/>
    <mergeCell ref="B49:I49"/>
    <mergeCell ref="A40:A41"/>
    <mergeCell ref="B40:C41"/>
    <mergeCell ref="D40:G40"/>
    <mergeCell ref="D41:G41"/>
    <mergeCell ref="B42:C42"/>
    <mergeCell ref="D42:G42"/>
    <mergeCell ref="B43:C43"/>
    <mergeCell ref="D43:G43"/>
    <mergeCell ref="B44:C44"/>
    <mergeCell ref="D44:G44"/>
    <mergeCell ref="B47:G47"/>
    <mergeCell ref="B30:G30"/>
    <mergeCell ref="A39:G39"/>
    <mergeCell ref="B21:C21"/>
    <mergeCell ref="E21:G21"/>
    <mergeCell ref="B26:G26"/>
    <mergeCell ref="B28:G28"/>
    <mergeCell ref="B23:G23"/>
    <mergeCell ref="B24:G24"/>
    <mergeCell ref="B25:G25"/>
    <mergeCell ref="B27:G27"/>
    <mergeCell ref="B29:G29"/>
    <mergeCell ref="B38:G38"/>
    <mergeCell ref="B20:C20"/>
    <mergeCell ref="E20:G20"/>
    <mergeCell ref="A15:G15"/>
    <mergeCell ref="A16:A17"/>
    <mergeCell ref="B16:C17"/>
    <mergeCell ref="D16:G16"/>
    <mergeCell ref="E17:G17"/>
    <mergeCell ref="B18:C18"/>
    <mergeCell ref="E18:G18"/>
    <mergeCell ref="B19:C19"/>
    <mergeCell ref="E19:G19"/>
    <mergeCell ref="E6:G6"/>
    <mergeCell ref="A1:G1"/>
    <mergeCell ref="A3:A4"/>
    <mergeCell ref="B3:B4"/>
    <mergeCell ref="C3:D3"/>
    <mergeCell ref="E3:G3"/>
    <mergeCell ref="C4:D4"/>
    <mergeCell ref="E4:G4"/>
    <mergeCell ref="C5:D5"/>
    <mergeCell ref="E5:G5"/>
    <mergeCell ref="C6:D6"/>
    <mergeCell ref="B13:G13"/>
    <mergeCell ref="B14:G14"/>
    <mergeCell ref="B8:G8"/>
    <mergeCell ref="B9:G9"/>
    <mergeCell ref="B10:G10"/>
    <mergeCell ref="B11:G11"/>
    <mergeCell ref="B12:G12"/>
  </mergeCells>
  <pageMargins left="0.9055118110236221" right="0.51181102362204722" top="0.35433070866141736" bottom="0.35433070866141736"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opLeftCell="A28" workbookViewId="0">
      <selection activeCell="K20" sqref="K20"/>
    </sheetView>
  </sheetViews>
  <sheetFormatPr defaultRowHeight="14.4" x14ac:dyDescent="0.3"/>
  <cols>
    <col min="1" max="1" width="7" customWidth="1"/>
    <col min="2" max="2" width="17.44140625" customWidth="1"/>
    <col min="3" max="3" width="13.44140625" customWidth="1"/>
    <col min="4" max="4" width="18.6640625" customWidth="1"/>
    <col min="5" max="5" width="10.88671875" customWidth="1"/>
    <col min="6" max="6" width="7.77734375" customWidth="1"/>
    <col min="7" max="7" width="10.21875" customWidth="1"/>
  </cols>
  <sheetData>
    <row r="1" spans="1:9" ht="30" customHeight="1" x14ac:dyDescent="0.3">
      <c r="A1" s="391" t="s">
        <v>597</v>
      </c>
      <c r="B1" s="391"/>
      <c r="C1" s="391"/>
      <c r="D1" s="391"/>
      <c r="E1" s="391"/>
      <c r="F1" s="391"/>
      <c r="G1" s="391"/>
      <c r="H1" s="218"/>
      <c r="I1" s="3"/>
    </row>
    <row r="2" spans="1:9" ht="8.4" customHeight="1" x14ac:dyDescent="0.3">
      <c r="A2" s="218"/>
      <c r="B2" s="218"/>
      <c r="C2" s="218"/>
      <c r="D2" s="218"/>
      <c r="E2" s="218"/>
      <c r="F2" s="218"/>
      <c r="G2" s="218"/>
      <c r="H2" s="218"/>
      <c r="I2" s="3"/>
    </row>
    <row r="3" spans="1:9" ht="22.8" customHeight="1" x14ac:dyDescent="0.3">
      <c r="A3" s="393" t="s">
        <v>237</v>
      </c>
      <c r="B3" s="393"/>
      <c r="C3" s="393"/>
      <c r="D3" s="393"/>
      <c r="E3" s="393"/>
      <c r="F3" s="393"/>
      <c r="G3" s="393"/>
      <c r="H3" s="153"/>
      <c r="I3" s="3"/>
    </row>
    <row r="4" spans="1:9" ht="19.8" customHeight="1" x14ac:dyDescent="0.3">
      <c r="A4" s="394" t="s">
        <v>444</v>
      </c>
      <c r="B4" s="359" t="s">
        <v>214</v>
      </c>
      <c r="C4" s="396" t="s">
        <v>238</v>
      </c>
      <c r="D4" s="397"/>
      <c r="E4" s="397"/>
      <c r="F4" s="397"/>
      <c r="G4" s="397"/>
      <c r="H4" s="171"/>
      <c r="I4" s="3"/>
    </row>
    <row r="5" spans="1:9" ht="28.8" customHeight="1" x14ac:dyDescent="0.3">
      <c r="A5" s="394"/>
      <c r="B5" s="394"/>
      <c r="C5" s="359" t="s">
        <v>205</v>
      </c>
      <c r="D5" s="398"/>
      <c r="E5" s="318" t="s">
        <v>206</v>
      </c>
      <c r="F5" s="372"/>
      <c r="G5" s="319"/>
      <c r="H5" s="169"/>
      <c r="I5" s="3"/>
    </row>
    <row r="6" spans="1:9" ht="26.4" x14ac:dyDescent="0.3">
      <c r="A6" s="395"/>
      <c r="B6" s="395"/>
      <c r="C6" s="90" t="s">
        <v>239</v>
      </c>
      <c r="D6" s="92" t="s">
        <v>240</v>
      </c>
      <c r="E6" s="90" t="s">
        <v>239</v>
      </c>
      <c r="F6" s="155"/>
      <c r="G6" s="92" t="s">
        <v>240</v>
      </c>
      <c r="H6" s="169"/>
      <c r="I6" s="3"/>
    </row>
    <row r="7" spans="1:9" ht="46.8" customHeight="1" x14ac:dyDescent="0.3">
      <c r="A7" s="48" t="s">
        <v>241</v>
      </c>
      <c r="B7" s="91" t="s">
        <v>242</v>
      </c>
      <c r="C7" s="49">
        <v>4638.84</v>
      </c>
      <c r="D7" s="49">
        <v>4638.84</v>
      </c>
      <c r="E7" s="49">
        <v>8759.89</v>
      </c>
      <c r="F7" s="49"/>
      <c r="G7" s="49">
        <v>8759.89</v>
      </c>
      <c r="H7" s="172"/>
      <c r="I7" s="3"/>
    </row>
    <row r="8" spans="1:9" ht="33" customHeight="1" x14ac:dyDescent="0.3">
      <c r="A8" s="106" t="s">
        <v>243</v>
      </c>
      <c r="B8" s="91" t="s">
        <v>244</v>
      </c>
      <c r="C8" s="49">
        <v>10491.08</v>
      </c>
      <c r="D8" s="49">
        <v>7968.15</v>
      </c>
      <c r="E8" s="49">
        <v>19811.21</v>
      </c>
      <c r="F8" s="49"/>
      <c r="G8" s="49">
        <v>14765.34</v>
      </c>
      <c r="H8" s="172"/>
      <c r="I8" s="3"/>
    </row>
    <row r="9" spans="1:9" ht="22.8" customHeight="1" x14ac:dyDescent="0.3">
      <c r="A9" s="79"/>
      <c r="B9" s="23" t="s">
        <v>119</v>
      </c>
      <c r="C9" s="23"/>
      <c r="D9" s="23"/>
      <c r="E9" s="23"/>
      <c r="F9" s="23"/>
      <c r="G9" s="23"/>
      <c r="H9" s="23"/>
      <c r="I9" s="3"/>
    </row>
    <row r="10" spans="1:9" ht="57" customHeight="1" x14ac:dyDescent="0.3">
      <c r="A10" s="24" t="s">
        <v>120</v>
      </c>
      <c r="B10" s="387" t="s">
        <v>607</v>
      </c>
      <c r="C10" s="387"/>
      <c r="D10" s="387"/>
      <c r="E10" s="387"/>
      <c r="F10" s="387"/>
      <c r="G10" s="387"/>
      <c r="H10" s="211"/>
      <c r="I10" s="211"/>
    </row>
    <row r="11" spans="1:9" ht="22.8" customHeight="1" x14ac:dyDescent="0.3">
      <c r="A11" s="24"/>
      <c r="B11" s="387" t="s">
        <v>608</v>
      </c>
      <c r="C11" s="387"/>
      <c r="D11" s="387"/>
      <c r="E11" s="387"/>
      <c r="F11" s="387"/>
      <c r="G11" s="387"/>
      <c r="H11" s="211"/>
      <c r="I11" s="211"/>
    </row>
    <row r="12" spans="1:9" ht="84" customHeight="1" x14ac:dyDescent="0.3">
      <c r="A12" s="24" t="s">
        <v>121</v>
      </c>
      <c r="B12" s="387" t="s">
        <v>609</v>
      </c>
      <c r="C12" s="387"/>
      <c r="D12" s="387"/>
      <c r="E12" s="387"/>
      <c r="F12" s="387"/>
      <c r="G12" s="387"/>
      <c r="H12" s="210"/>
      <c r="I12" s="210"/>
    </row>
    <row r="13" spans="1:9" ht="18.600000000000001" customHeight="1" x14ac:dyDescent="0.3">
      <c r="A13" s="25"/>
      <c r="B13" s="196" t="s">
        <v>424</v>
      </c>
      <c r="C13" s="196"/>
      <c r="D13" s="196"/>
      <c r="E13" s="196"/>
      <c r="F13" s="196"/>
      <c r="G13" s="196"/>
      <c r="H13" s="196"/>
      <c r="I13" s="19"/>
    </row>
    <row r="14" spans="1:9" ht="16.8" customHeight="1" x14ac:dyDescent="0.3">
      <c r="A14" s="80"/>
      <c r="B14" s="386" t="s">
        <v>221</v>
      </c>
      <c r="C14" s="386"/>
      <c r="D14" s="386"/>
      <c r="E14" s="386"/>
      <c r="F14" s="386"/>
      <c r="G14" s="386"/>
      <c r="H14" s="145"/>
      <c r="I14" s="19"/>
    </row>
    <row r="15" spans="1:9" ht="18.600000000000001" customHeight="1" x14ac:dyDescent="0.3">
      <c r="A15" s="393" t="s">
        <v>245</v>
      </c>
      <c r="B15" s="408"/>
      <c r="C15" s="408"/>
      <c r="D15" s="408"/>
      <c r="E15" s="408"/>
      <c r="F15" s="408"/>
      <c r="G15" s="408"/>
      <c r="H15" s="154"/>
      <c r="I15" s="19"/>
    </row>
    <row r="16" spans="1:9" ht="22.8" customHeight="1" x14ac:dyDescent="0.3">
      <c r="A16" s="394" t="s">
        <v>444</v>
      </c>
      <c r="B16" s="409" t="s">
        <v>214</v>
      </c>
      <c r="C16" s="410"/>
      <c r="D16" s="399" t="s">
        <v>408</v>
      </c>
      <c r="E16" s="400"/>
      <c r="F16" s="400"/>
      <c r="G16" s="401"/>
      <c r="H16" s="19"/>
      <c r="I16" s="3"/>
    </row>
    <row r="17" spans="1:9" ht="37.799999999999997" customHeight="1" x14ac:dyDescent="0.3">
      <c r="A17" s="394"/>
      <c r="B17" s="411"/>
      <c r="C17" s="412"/>
      <c r="D17" s="74" t="s">
        <v>205</v>
      </c>
      <c r="E17" s="318" t="s">
        <v>206</v>
      </c>
      <c r="F17" s="372"/>
      <c r="G17" s="319"/>
      <c r="H17" s="169"/>
      <c r="I17" s="3"/>
    </row>
    <row r="18" spans="1:9" ht="37.799999999999997" customHeight="1" x14ac:dyDescent="0.3">
      <c r="A18" s="48" t="s">
        <v>246</v>
      </c>
      <c r="B18" s="402" t="s">
        <v>247</v>
      </c>
      <c r="C18" s="402"/>
      <c r="D18" s="75">
        <v>2685.9634153453453</v>
      </c>
      <c r="E18" s="403">
        <v>3875.62</v>
      </c>
      <c r="F18" s="404"/>
      <c r="G18" s="405"/>
      <c r="H18" s="172"/>
      <c r="I18" s="3"/>
    </row>
    <row r="19" spans="1:9" ht="38.4" customHeight="1" x14ac:dyDescent="0.3">
      <c r="A19" s="48" t="s">
        <v>248</v>
      </c>
      <c r="B19" s="402" t="s">
        <v>249</v>
      </c>
      <c r="C19" s="402"/>
      <c r="D19" s="75">
        <v>1862.81</v>
      </c>
      <c r="E19" s="403">
        <v>3401.01</v>
      </c>
      <c r="F19" s="404"/>
      <c r="G19" s="405"/>
      <c r="H19" s="172"/>
      <c r="I19" s="3"/>
    </row>
    <row r="20" spans="1:9" ht="30" customHeight="1" x14ac:dyDescent="0.3">
      <c r="A20" s="48" t="s">
        <v>250</v>
      </c>
      <c r="B20" s="402" t="s">
        <v>251</v>
      </c>
      <c r="C20" s="402"/>
      <c r="D20" s="75">
        <v>935.04</v>
      </c>
      <c r="E20" s="403">
        <v>1610.97</v>
      </c>
      <c r="F20" s="404"/>
      <c r="G20" s="405"/>
      <c r="H20" s="172"/>
      <c r="I20" s="3"/>
    </row>
    <row r="21" spans="1:9" ht="28.8" customHeight="1" x14ac:dyDescent="0.3">
      <c r="A21" s="48" t="s">
        <v>252</v>
      </c>
      <c r="B21" s="402" t="s">
        <v>253</v>
      </c>
      <c r="C21" s="402"/>
      <c r="D21" s="75">
        <v>1759.46</v>
      </c>
      <c r="E21" s="403">
        <v>2473.69</v>
      </c>
      <c r="F21" s="404"/>
      <c r="G21" s="405"/>
      <c r="H21" s="172"/>
      <c r="I21" s="3"/>
    </row>
    <row r="22" spans="1:9" x14ac:dyDescent="0.3">
      <c r="A22" s="79"/>
      <c r="B22" s="392" t="s">
        <v>254</v>
      </c>
      <c r="C22" s="392"/>
      <c r="D22" s="406"/>
      <c r="E22" s="406"/>
      <c r="F22" s="406"/>
      <c r="G22" s="406"/>
      <c r="H22" s="157"/>
      <c r="I22" s="3"/>
    </row>
    <row r="23" spans="1:9" ht="25.8" customHeight="1" x14ac:dyDescent="0.3">
      <c r="A23" s="81">
        <v>1</v>
      </c>
      <c r="B23" s="285" t="s">
        <v>255</v>
      </c>
      <c r="C23" s="285"/>
      <c r="D23" s="285"/>
      <c r="E23" s="285"/>
      <c r="F23" s="285"/>
      <c r="G23" s="285"/>
      <c r="H23" s="8"/>
      <c r="I23" s="8"/>
    </row>
    <row r="24" spans="1:9" ht="22.2" customHeight="1" x14ac:dyDescent="0.3">
      <c r="A24" s="81"/>
      <c r="B24" s="392" t="s">
        <v>256</v>
      </c>
      <c r="C24" s="392"/>
      <c r="D24" s="392"/>
      <c r="E24" s="392"/>
      <c r="F24" s="392"/>
      <c r="G24" s="392"/>
      <c r="H24" s="156"/>
      <c r="I24" s="3"/>
    </row>
    <row r="25" spans="1:9" ht="22.2" customHeight="1" x14ac:dyDescent="0.3">
      <c r="A25" s="81"/>
      <c r="B25" s="392" t="s">
        <v>257</v>
      </c>
      <c r="C25" s="392"/>
      <c r="D25" s="392"/>
      <c r="E25" s="392"/>
      <c r="F25" s="392"/>
      <c r="G25" s="392"/>
      <c r="H25" s="156"/>
      <c r="I25" s="3"/>
    </row>
    <row r="26" spans="1:9" ht="19.8" customHeight="1" x14ac:dyDescent="0.3">
      <c r="A26" s="81"/>
      <c r="B26" s="392" t="s">
        <v>258</v>
      </c>
      <c r="C26" s="392"/>
      <c r="D26" s="392"/>
      <c r="E26" s="392"/>
      <c r="F26" s="392"/>
      <c r="G26" s="392"/>
      <c r="H26" s="156"/>
      <c r="I26" s="3"/>
    </row>
    <row r="27" spans="1:9" ht="28.2" customHeight="1" x14ac:dyDescent="0.3">
      <c r="A27" s="81">
        <v>2</v>
      </c>
      <c r="B27" s="285" t="s">
        <v>432</v>
      </c>
      <c r="C27" s="285"/>
      <c r="D27" s="285"/>
      <c r="E27" s="285"/>
      <c r="F27" s="285"/>
      <c r="G27" s="285"/>
      <c r="H27" s="8"/>
      <c r="I27" s="8"/>
    </row>
    <row r="28" spans="1:9" x14ac:dyDescent="0.3">
      <c r="A28" s="79"/>
      <c r="B28" s="79"/>
      <c r="C28" s="79"/>
      <c r="D28" s="79"/>
      <c r="E28" s="79"/>
      <c r="F28" s="79"/>
      <c r="G28" s="79"/>
      <c r="H28" s="79"/>
      <c r="I28" s="3"/>
    </row>
    <row r="29" spans="1:9" x14ac:dyDescent="0.3">
      <c r="A29" s="393" t="s">
        <v>259</v>
      </c>
      <c r="B29" s="408"/>
      <c r="C29" s="408"/>
      <c r="D29" s="408"/>
      <c r="E29" s="408"/>
      <c r="F29" s="408"/>
      <c r="G29" s="408"/>
      <c r="H29" s="154"/>
      <c r="I29" s="3"/>
    </row>
    <row r="30" spans="1:9" x14ac:dyDescent="0.3">
      <c r="A30" s="79"/>
      <c r="B30" s="79"/>
      <c r="C30" s="79"/>
      <c r="D30" s="79"/>
      <c r="E30" s="79"/>
      <c r="F30" s="79"/>
      <c r="G30" s="79"/>
      <c r="H30" s="79"/>
      <c r="I30" s="3"/>
    </row>
    <row r="31" spans="1:9" ht="21.6" customHeight="1" x14ac:dyDescent="0.3">
      <c r="A31" s="394" t="s">
        <v>480</v>
      </c>
      <c r="B31" s="396" t="s">
        <v>214</v>
      </c>
      <c r="C31" s="396"/>
      <c r="D31" s="396" t="s">
        <v>260</v>
      </c>
      <c r="E31" s="399"/>
      <c r="F31" s="399"/>
      <c r="G31" s="396"/>
      <c r="H31" s="19"/>
      <c r="I31" s="3"/>
    </row>
    <row r="32" spans="1:9" ht="37.799999999999997" customHeight="1" x14ac:dyDescent="0.3">
      <c r="A32" s="394"/>
      <c r="B32" s="396"/>
      <c r="C32" s="396"/>
      <c r="D32" s="74" t="s">
        <v>205</v>
      </c>
      <c r="E32" s="318" t="s">
        <v>206</v>
      </c>
      <c r="F32" s="372"/>
      <c r="G32" s="319"/>
      <c r="H32" s="169"/>
      <c r="I32" s="3"/>
    </row>
    <row r="33" spans="1:9" ht="40.799999999999997" customHeight="1" x14ac:dyDescent="0.3">
      <c r="A33" s="50" t="s">
        <v>261</v>
      </c>
      <c r="B33" s="407" t="s">
        <v>262</v>
      </c>
      <c r="C33" s="407"/>
      <c r="D33" s="51">
        <v>31615.75</v>
      </c>
      <c r="E33" s="339">
        <v>61362.47</v>
      </c>
      <c r="F33" s="370"/>
      <c r="G33" s="340"/>
      <c r="H33" s="166"/>
      <c r="I33" s="3"/>
    </row>
    <row r="34" spans="1:9" ht="30" customHeight="1" x14ac:dyDescent="0.3">
      <c r="A34" s="50" t="s">
        <v>263</v>
      </c>
      <c r="B34" s="407" t="s">
        <v>264</v>
      </c>
      <c r="C34" s="407"/>
      <c r="D34" s="51">
        <v>1053.8599999999999</v>
      </c>
      <c r="E34" s="339">
        <v>2045.44</v>
      </c>
      <c r="F34" s="370"/>
      <c r="G34" s="340"/>
      <c r="H34" s="166"/>
      <c r="I34" s="3"/>
    </row>
    <row r="35" spans="1:9" x14ac:dyDescent="0.3">
      <c r="A35" s="2"/>
      <c r="B35" s="2"/>
      <c r="C35" s="2"/>
      <c r="D35" s="2"/>
      <c r="E35" s="2"/>
      <c r="F35" s="2"/>
      <c r="G35" s="2"/>
      <c r="H35" s="2"/>
      <c r="I35" s="3"/>
    </row>
    <row r="36" spans="1:9" ht="29.4" customHeight="1" x14ac:dyDescent="0.3">
      <c r="A36" s="309" t="s">
        <v>404</v>
      </c>
      <c r="B36" s="309"/>
      <c r="C36" s="309"/>
      <c r="D36" s="309"/>
      <c r="E36" s="309"/>
      <c r="F36" s="309"/>
      <c r="G36" s="309"/>
      <c r="H36" s="141"/>
      <c r="I36" s="12"/>
    </row>
    <row r="37" spans="1:9" ht="36.6" customHeight="1" x14ac:dyDescent="0.3">
      <c r="A37" s="194" t="s">
        <v>480</v>
      </c>
      <c r="B37" s="297" t="s">
        <v>214</v>
      </c>
      <c r="C37" s="298"/>
      <c r="D37" s="69" t="s">
        <v>151</v>
      </c>
      <c r="E37" s="69" t="s">
        <v>425</v>
      </c>
      <c r="F37" s="147"/>
      <c r="G37" s="69" t="s">
        <v>160</v>
      </c>
      <c r="H37" s="10"/>
      <c r="I37" s="3"/>
    </row>
    <row r="38" spans="1:9" ht="33.6" customHeight="1" x14ac:dyDescent="0.3">
      <c r="A38" s="40" t="s">
        <v>265</v>
      </c>
      <c r="B38" s="310" t="s">
        <v>266</v>
      </c>
      <c r="C38" s="333"/>
      <c r="D38" s="65" t="s">
        <v>267</v>
      </c>
      <c r="E38" s="70">
        <v>5400</v>
      </c>
      <c r="F38" s="159"/>
      <c r="G38" s="52" t="s">
        <v>426</v>
      </c>
      <c r="H38" s="173"/>
      <c r="I38" s="3"/>
    </row>
    <row r="39" spans="1:9" ht="32.4" customHeight="1" x14ac:dyDescent="0.3">
      <c r="A39" s="40" t="s">
        <v>268</v>
      </c>
      <c r="B39" s="310" t="s">
        <v>269</v>
      </c>
      <c r="C39" s="333"/>
      <c r="D39" s="65" t="s">
        <v>270</v>
      </c>
      <c r="E39" s="70">
        <v>340000</v>
      </c>
      <c r="F39" s="159"/>
      <c r="G39" s="52" t="s">
        <v>427</v>
      </c>
      <c r="H39" s="173"/>
      <c r="I39" s="3"/>
    </row>
    <row r="40" spans="1:9" ht="19.2" customHeight="1" x14ac:dyDescent="0.3">
      <c r="A40" s="1"/>
      <c r="B40" s="285" t="s">
        <v>144</v>
      </c>
      <c r="C40" s="285"/>
      <c r="D40" s="285"/>
      <c r="E40" s="3"/>
      <c r="F40" s="161"/>
      <c r="G40" s="3"/>
      <c r="H40" s="161"/>
      <c r="I40" s="3"/>
    </row>
    <row r="41" spans="1:9" ht="39" customHeight="1" x14ac:dyDescent="0.3">
      <c r="A41" s="32" t="s">
        <v>120</v>
      </c>
      <c r="B41" s="285" t="s">
        <v>271</v>
      </c>
      <c r="C41" s="285"/>
      <c r="D41" s="285"/>
      <c r="E41" s="285"/>
      <c r="F41" s="285"/>
      <c r="G41" s="285"/>
      <c r="H41" s="152"/>
      <c r="I41" s="3"/>
    </row>
    <row r="42" spans="1:9" x14ac:dyDescent="0.3">
      <c r="A42" s="6"/>
      <c r="B42" s="13"/>
      <c r="C42" s="13"/>
      <c r="D42" s="22"/>
      <c r="E42" s="22"/>
      <c r="F42" s="22"/>
      <c r="G42" s="22"/>
      <c r="H42" s="22"/>
      <c r="I42" s="3"/>
    </row>
  </sheetData>
  <mergeCells count="45">
    <mergeCell ref="B12:G12"/>
    <mergeCell ref="B23:G23"/>
    <mergeCell ref="B27:G27"/>
    <mergeCell ref="B26:G26"/>
    <mergeCell ref="B19:C19"/>
    <mergeCell ref="E19:G19"/>
    <mergeCell ref="B20:C20"/>
    <mergeCell ref="E20:G20"/>
    <mergeCell ref="B21:C21"/>
    <mergeCell ref="E21:G21"/>
    <mergeCell ref="B14:G14"/>
    <mergeCell ref="A15:G15"/>
    <mergeCell ref="A16:A17"/>
    <mergeCell ref="B16:C17"/>
    <mergeCell ref="B38:C38"/>
    <mergeCell ref="B39:C39"/>
    <mergeCell ref="B40:D40"/>
    <mergeCell ref="B41:G41"/>
    <mergeCell ref="A36:G36"/>
    <mergeCell ref="B37:C37"/>
    <mergeCell ref="B34:C34"/>
    <mergeCell ref="E34:G34"/>
    <mergeCell ref="A29:G29"/>
    <mergeCell ref="A31:A32"/>
    <mergeCell ref="B31:C32"/>
    <mergeCell ref="D31:G31"/>
    <mergeCell ref="E32:G32"/>
    <mergeCell ref="B33:C33"/>
    <mergeCell ref="E33:G33"/>
    <mergeCell ref="A1:G1"/>
    <mergeCell ref="B24:G24"/>
    <mergeCell ref="B25:G25"/>
    <mergeCell ref="A3:G3"/>
    <mergeCell ref="A4:A6"/>
    <mergeCell ref="B4:B6"/>
    <mergeCell ref="C4:G4"/>
    <mergeCell ref="C5:D5"/>
    <mergeCell ref="E5:G5"/>
    <mergeCell ref="D16:G16"/>
    <mergeCell ref="E17:G17"/>
    <mergeCell ref="B18:C18"/>
    <mergeCell ref="E18:G18"/>
    <mergeCell ref="B22:G22"/>
    <mergeCell ref="B10:G10"/>
    <mergeCell ref="B11:G11"/>
  </mergeCells>
  <pageMargins left="0.9055118110236221" right="0.51181102362204722" top="0.35433070866141736" bottom="0.35433070866141736"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B20" sqref="B20"/>
    </sheetView>
  </sheetViews>
  <sheetFormatPr defaultRowHeight="14.4" x14ac:dyDescent="0.3"/>
  <cols>
    <col min="1" max="1" width="7.21875" customWidth="1"/>
    <col min="2" max="2" width="20.33203125" customWidth="1"/>
    <col min="3" max="3" width="40.33203125" customWidth="1"/>
    <col min="4" max="4" width="11.21875" customWidth="1"/>
    <col min="5" max="5" width="10.33203125" customWidth="1"/>
  </cols>
  <sheetData>
    <row r="1" spans="1:9" ht="24.6" customHeight="1" x14ac:dyDescent="0.3">
      <c r="A1" s="320" t="s">
        <v>594</v>
      </c>
      <c r="B1" s="320"/>
      <c r="C1" s="320"/>
      <c r="D1" s="320"/>
      <c r="E1" s="320"/>
      <c r="F1" s="142"/>
      <c r="G1" s="5"/>
      <c r="H1" s="5"/>
      <c r="I1" s="5"/>
    </row>
    <row r="2" spans="1:9" ht="18" customHeight="1" x14ac:dyDescent="0.3">
      <c r="A2" s="415" t="s">
        <v>272</v>
      </c>
      <c r="B2" s="415"/>
      <c r="C2" s="415"/>
      <c r="D2" s="415"/>
      <c r="E2" s="415"/>
      <c r="F2" s="149"/>
      <c r="G2" s="12"/>
      <c r="H2" s="142"/>
      <c r="I2" s="12"/>
    </row>
    <row r="3" spans="1:9" ht="26.4" x14ac:dyDescent="0.3">
      <c r="A3" s="63" t="s">
        <v>480</v>
      </c>
      <c r="B3" s="413" t="s">
        <v>273</v>
      </c>
      <c r="C3" s="414"/>
      <c r="D3" s="69" t="s">
        <v>160</v>
      </c>
      <c r="E3" s="69" t="s">
        <v>260</v>
      </c>
      <c r="F3" s="10"/>
      <c r="G3" s="12"/>
      <c r="H3" s="142"/>
      <c r="I3" s="12"/>
    </row>
    <row r="4" spans="1:9" x14ac:dyDescent="0.3">
      <c r="A4" s="4" t="s">
        <v>274</v>
      </c>
      <c r="B4" s="310" t="s">
        <v>275</v>
      </c>
      <c r="C4" s="333"/>
      <c r="D4" s="4" t="s">
        <v>428</v>
      </c>
      <c r="E4" s="53">
        <v>1740.64</v>
      </c>
      <c r="F4" s="165"/>
      <c r="G4" s="22"/>
      <c r="H4" s="22"/>
      <c r="I4" s="14"/>
    </row>
    <row r="5" spans="1:9" x14ac:dyDescent="0.3">
      <c r="A5" s="4" t="s">
        <v>276</v>
      </c>
      <c r="B5" s="310" t="s">
        <v>277</v>
      </c>
      <c r="C5" s="333"/>
      <c r="D5" s="4" t="s">
        <v>428</v>
      </c>
      <c r="E5" s="53">
        <v>1372.06</v>
      </c>
      <c r="F5" s="165"/>
      <c r="G5" s="22"/>
      <c r="H5" s="22"/>
      <c r="I5" s="14"/>
    </row>
    <row r="6" spans="1:9" x14ac:dyDescent="0.3">
      <c r="A6" s="4" t="s">
        <v>278</v>
      </c>
      <c r="B6" s="327"/>
      <c r="C6" s="328"/>
      <c r="D6" s="282"/>
      <c r="E6" s="489"/>
      <c r="F6" s="165"/>
      <c r="G6" s="22"/>
      <c r="H6" s="22"/>
      <c r="I6" s="14"/>
    </row>
    <row r="7" spans="1:9" x14ac:dyDescent="0.3">
      <c r="A7" s="4" t="s">
        <v>279</v>
      </c>
      <c r="B7" s="485" t="s">
        <v>696</v>
      </c>
      <c r="C7" s="486"/>
      <c r="D7" s="490"/>
      <c r="E7" s="491"/>
      <c r="F7" s="165"/>
      <c r="G7" s="22"/>
      <c r="H7" s="22"/>
      <c r="I7" s="14"/>
    </row>
    <row r="8" spans="1:9" x14ac:dyDescent="0.3">
      <c r="A8" s="4" t="s">
        <v>280</v>
      </c>
      <c r="B8" s="487"/>
      <c r="C8" s="488"/>
      <c r="D8" s="283"/>
      <c r="E8" s="492"/>
      <c r="F8" s="165"/>
      <c r="G8" s="22"/>
      <c r="H8" s="22"/>
      <c r="I8" s="14"/>
    </row>
    <row r="9" spans="1:9" x14ac:dyDescent="0.3">
      <c r="A9" s="4" t="s">
        <v>281</v>
      </c>
      <c r="B9" s="310" t="s">
        <v>282</v>
      </c>
      <c r="C9" s="333"/>
      <c r="D9" s="4" t="s">
        <v>428</v>
      </c>
      <c r="E9" s="53">
        <v>1000.29</v>
      </c>
      <c r="F9" s="165"/>
      <c r="G9" s="12"/>
      <c r="H9" s="142"/>
      <c r="I9" s="12"/>
    </row>
    <row r="10" spans="1:9" x14ac:dyDescent="0.3">
      <c r="A10" s="4" t="s">
        <v>283</v>
      </c>
      <c r="B10" s="310" t="s">
        <v>284</v>
      </c>
      <c r="C10" s="333"/>
      <c r="D10" s="4" t="s">
        <v>428</v>
      </c>
      <c r="E10" s="53">
        <v>1024.49</v>
      </c>
      <c r="F10" s="165"/>
      <c r="G10" s="12"/>
      <c r="H10" s="142"/>
      <c r="I10" s="12"/>
    </row>
    <row r="11" spans="1:9" x14ac:dyDescent="0.3">
      <c r="A11" s="4" t="s">
        <v>285</v>
      </c>
      <c r="B11" s="310" t="s">
        <v>694</v>
      </c>
      <c r="C11" s="333"/>
      <c r="D11" s="4"/>
      <c r="E11" s="53"/>
      <c r="F11" s="165"/>
      <c r="G11" s="12"/>
      <c r="H11" s="142"/>
      <c r="I11" s="12"/>
    </row>
    <row r="12" spans="1:9" x14ac:dyDescent="0.3">
      <c r="A12" s="82"/>
      <c r="B12" s="7"/>
      <c r="C12" s="7"/>
      <c r="D12" s="82"/>
      <c r="E12" s="83"/>
      <c r="F12" s="83"/>
      <c r="G12" s="22"/>
      <c r="H12" s="22"/>
      <c r="I12" s="14"/>
    </row>
    <row r="13" spans="1:9" x14ac:dyDescent="0.3">
      <c r="A13" s="493" t="s">
        <v>701</v>
      </c>
      <c r="B13" s="493"/>
      <c r="C13" s="493"/>
      <c r="D13" s="493"/>
      <c r="E13" s="493"/>
      <c r="F13" s="149"/>
      <c r="G13" s="12"/>
      <c r="H13" s="142"/>
      <c r="I13" s="12"/>
    </row>
    <row r="14" spans="1:9" x14ac:dyDescent="0.3">
      <c r="A14" s="82"/>
      <c r="B14" s="11"/>
      <c r="C14" s="11"/>
      <c r="D14" s="82"/>
      <c r="E14" s="83"/>
      <c r="F14" s="83"/>
      <c r="G14" s="12"/>
      <c r="H14" s="142"/>
      <c r="I14" s="12"/>
    </row>
    <row r="15" spans="1:9" x14ac:dyDescent="0.3">
      <c r="A15" s="415"/>
      <c r="B15" s="415"/>
      <c r="C15" s="415"/>
      <c r="D15" s="415"/>
      <c r="E15" s="415"/>
      <c r="F15" s="149"/>
      <c r="G15" s="12"/>
      <c r="H15" s="142"/>
      <c r="I15" s="12"/>
    </row>
    <row r="16" spans="1:9" x14ac:dyDescent="0.3">
      <c r="A16" s="6"/>
      <c r="B16" s="7"/>
      <c r="C16" s="7"/>
      <c r="D16" s="7"/>
      <c r="E16" s="7"/>
      <c r="F16" s="7"/>
      <c r="G16" s="7"/>
      <c r="H16" s="7"/>
      <c r="I16" s="12"/>
    </row>
    <row r="17" spans="1:9" x14ac:dyDescent="0.3">
      <c r="A17" s="415"/>
      <c r="B17" s="415"/>
      <c r="C17" s="415"/>
      <c r="D17" s="415"/>
      <c r="E17" s="415"/>
      <c r="F17" s="149"/>
      <c r="G17" s="12"/>
      <c r="H17" s="142"/>
      <c r="I17" s="12"/>
    </row>
    <row r="18" spans="1:9" ht="18" customHeight="1" x14ac:dyDescent="0.3">
      <c r="A18" s="482"/>
      <c r="B18" s="482"/>
      <c r="C18" s="482"/>
      <c r="D18" s="482"/>
      <c r="E18" s="482"/>
      <c r="F18" s="150"/>
      <c r="G18" s="12"/>
      <c r="H18" s="142"/>
      <c r="I18" s="12"/>
    </row>
  </sheetData>
  <mergeCells count="15">
    <mergeCell ref="A18:E18"/>
    <mergeCell ref="A17:E17"/>
    <mergeCell ref="A15:E15"/>
    <mergeCell ref="B7:C7"/>
    <mergeCell ref="B8:C8"/>
    <mergeCell ref="B9:C9"/>
    <mergeCell ref="B10:C10"/>
    <mergeCell ref="B11:C11"/>
    <mergeCell ref="A13:E13"/>
    <mergeCell ref="A1:E1"/>
    <mergeCell ref="A2:E2"/>
    <mergeCell ref="B3:C3"/>
    <mergeCell ref="B4:C4"/>
    <mergeCell ref="B5:C5"/>
    <mergeCell ref="B6:C6"/>
  </mergeCells>
  <pageMargins left="0.9055118110236221" right="0.51181102362204722" top="0.35433070866141736" bottom="0.35433070866141736" header="0.31496062992125984" footer="0.31496062992125984"/>
  <pageSetup paperSize="9" scale="9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J4" sqref="J4"/>
    </sheetView>
  </sheetViews>
  <sheetFormatPr defaultRowHeight="14.4" x14ac:dyDescent="0.3"/>
  <cols>
    <col min="1" max="1" width="6.88671875" customWidth="1"/>
    <col min="2" max="2" width="12.44140625" customWidth="1"/>
    <col min="3" max="3" width="24.44140625" customWidth="1"/>
    <col min="4" max="5" width="11.44140625" customWidth="1"/>
    <col min="6" max="6" width="15.21875" customWidth="1"/>
    <col min="7" max="7" width="10.77734375" customWidth="1"/>
  </cols>
  <sheetData>
    <row r="1" spans="1:7" ht="18" customHeight="1" x14ac:dyDescent="0.3">
      <c r="A1" s="320" t="s">
        <v>287</v>
      </c>
      <c r="B1" s="320"/>
      <c r="C1" s="320"/>
      <c r="D1" s="320"/>
      <c r="E1" s="320"/>
      <c r="F1" s="320"/>
      <c r="G1" s="320"/>
    </row>
    <row r="2" spans="1:7" ht="26.4" customHeight="1" x14ac:dyDescent="0.3">
      <c r="A2" s="309" t="s">
        <v>288</v>
      </c>
      <c r="B2" s="309"/>
      <c r="C2" s="309"/>
      <c r="D2" s="309"/>
      <c r="E2" s="309"/>
      <c r="F2" s="309"/>
      <c r="G2" s="309"/>
    </row>
    <row r="3" spans="1:7" ht="39.6" x14ac:dyDescent="0.3">
      <c r="A3" s="192" t="s">
        <v>480</v>
      </c>
      <c r="B3" s="297" t="s">
        <v>289</v>
      </c>
      <c r="C3" s="298"/>
      <c r="D3" s="64" t="s">
        <v>151</v>
      </c>
      <c r="E3" s="64" t="s">
        <v>193</v>
      </c>
      <c r="F3" s="64" t="s">
        <v>290</v>
      </c>
      <c r="G3" s="64" t="s">
        <v>160</v>
      </c>
    </row>
    <row r="4" spans="1:7" ht="47.4" customHeight="1" x14ac:dyDescent="0.3">
      <c r="A4" s="40" t="s">
        <v>291</v>
      </c>
      <c r="B4" s="407" t="s">
        <v>292</v>
      </c>
      <c r="C4" s="407"/>
      <c r="D4" s="65" t="s">
        <v>293</v>
      </c>
      <c r="E4" s="65">
        <v>0.85</v>
      </c>
      <c r="F4" s="65">
        <v>2.9</v>
      </c>
      <c r="G4" s="69" t="s">
        <v>286</v>
      </c>
    </row>
    <row r="5" spans="1:7" ht="54.6" customHeight="1" x14ac:dyDescent="0.3">
      <c r="A5" s="57" t="s">
        <v>294</v>
      </c>
      <c r="B5" s="310" t="s">
        <v>295</v>
      </c>
      <c r="C5" s="333"/>
      <c r="D5" s="65" t="s">
        <v>296</v>
      </c>
      <c r="E5" s="70">
        <v>121</v>
      </c>
      <c r="F5" s="70">
        <v>270</v>
      </c>
      <c r="G5" s="69" t="s">
        <v>286</v>
      </c>
    </row>
    <row r="6" spans="1:7" ht="58.2" customHeight="1" x14ac:dyDescent="0.3">
      <c r="A6" s="57" t="s">
        <v>297</v>
      </c>
      <c r="B6" s="310" t="s">
        <v>298</v>
      </c>
      <c r="C6" s="333"/>
      <c r="D6" s="65" t="s">
        <v>296</v>
      </c>
      <c r="E6" s="70">
        <v>51</v>
      </c>
      <c r="F6" s="70">
        <v>163</v>
      </c>
      <c r="G6" s="69" t="s">
        <v>286</v>
      </c>
    </row>
    <row r="7" spans="1:7" ht="25.2" customHeight="1" x14ac:dyDescent="0.3">
      <c r="A7" s="32"/>
      <c r="B7" s="8" t="s">
        <v>119</v>
      </c>
      <c r="C7" s="8"/>
      <c r="D7" s="32"/>
      <c r="E7" s="33"/>
      <c r="F7" s="3"/>
      <c r="G7" s="10"/>
    </row>
    <row r="8" spans="1:7" ht="20.399999999999999" customHeight="1" x14ac:dyDescent="0.3">
      <c r="A8" s="28" t="s">
        <v>120</v>
      </c>
      <c r="B8" s="284" t="s">
        <v>299</v>
      </c>
      <c r="C8" s="284"/>
      <c r="D8" s="284"/>
      <c r="E8" s="284"/>
      <c r="F8" s="284"/>
      <c r="G8" s="284"/>
    </row>
  </sheetData>
  <mergeCells count="7">
    <mergeCell ref="B8:G8"/>
    <mergeCell ref="B3:C3"/>
    <mergeCell ref="A1:G1"/>
    <mergeCell ref="A2:G2"/>
    <mergeCell ref="B4:C4"/>
    <mergeCell ref="B5:C5"/>
    <mergeCell ref="B6:C6"/>
  </mergeCells>
  <pageMargins left="0.7" right="0.7" top="0.75" bottom="0.75" header="0.3" footer="0.3"/>
  <pageSetup paperSize="9" scale="90"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topLeftCell="A55" workbookViewId="0">
      <selection activeCell="J56" sqref="J56"/>
    </sheetView>
  </sheetViews>
  <sheetFormatPr defaultRowHeight="14.4" x14ac:dyDescent="0.3"/>
  <cols>
    <col min="1" max="1" width="5.88671875" customWidth="1"/>
    <col min="3" max="3" width="26.109375" customWidth="1"/>
    <col min="4" max="4" width="7.21875" customWidth="1"/>
    <col min="5" max="5" width="10.5546875" customWidth="1"/>
    <col min="6" max="6" width="12.109375" customWidth="1"/>
    <col min="7" max="7" width="13.5546875" customWidth="1"/>
    <col min="8" max="8" width="11.44140625" customWidth="1"/>
  </cols>
  <sheetData>
    <row r="1" spans="1:9" ht="22.2" customHeight="1" x14ac:dyDescent="0.3">
      <c r="A1" s="320" t="s">
        <v>595</v>
      </c>
      <c r="B1" s="320"/>
      <c r="C1" s="320"/>
      <c r="D1" s="320"/>
      <c r="E1" s="320"/>
      <c r="F1" s="320"/>
      <c r="G1" s="278"/>
      <c r="H1" s="142"/>
      <c r="I1" s="5"/>
    </row>
    <row r="2" spans="1:9" ht="28.8" customHeight="1" x14ac:dyDescent="0.3">
      <c r="A2" s="334" t="s">
        <v>438</v>
      </c>
      <c r="B2" s="334"/>
      <c r="C2" s="334"/>
      <c r="D2" s="334"/>
      <c r="E2" s="334"/>
      <c r="F2" s="334"/>
      <c r="G2" s="258"/>
      <c r="H2" s="141"/>
      <c r="I2" s="26"/>
    </row>
    <row r="3" spans="1:9" ht="52.8" x14ac:dyDescent="0.3">
      <c r="A3" s="112" t="s">
        <v>480</v>
      </c>
      <c r="B3" s="364" t="s">
        <v>289</v>
      </c>
      <c r="C3" s="364"/>
      <c r="D3" s="58" t="s">
        <v>151</v>
      </c>
      <c r="E3" s="119" t="s">
        <v>517</v>
      </c>
      <c r="F3" s="119" t="s">
        <v>523</v>
      </c>
      <c r="H3" s="174"/>
    </row>
    <row r="4" spans="1:9" ht="21" customHeight="1" x14ac:dyDescent="0.3">
      <c r="A4" s="416" t="s">
        <v>300</v>
      </c>
      <c r="B4" s="417"/>
      <c r="C4" s="417"/>
      <c r="D4" s="417"/>
      <c r="E4" s="417"/>
      <c r="F4" s="418"/>
      <c r="H4" s="175"/>
      <c r="I4" s="26"/>
    </row>
    <row r="5" spans="1:9" x14ac:dyDescent="0.3">
      <c r="A5" s="426" t="s">
        <v>301</v>
      </c>
      <c r="B5" s="422" t="s">
        <v>302</v>
      </c>
      <c r="C5" s="423"/>
      <c r="D5" s="115" t="s">
        <v>521</v>
      </c>
      <c r="E5" s="120">
        <v>175.42372881355899</v>
      </c>
      <c r="F5" s="120">
        <f t="shared" ref="F5:F10" si="0">ROUNDUP(E5*0.2+E5,0)</f>
        <v>211</v>
      </c>
      <c r="H5" s="176"/>
    </row>
    <row r="6" spans="1:9" x14ac:dyDescent="0.3">
      <c r="A6" s="427"/>
      <c r="B6" s="429"/>
      <c r="C6" s="430"/>
      <c r="D6" s="115" t="s">
        <v>376</v>
      </c>
      <c r="E6" s="120">
        <v>872</v>
      </c>
      <c r="F6" s="120">
        <f t="shared" si="0"/>
        <v>1047</v>
      </c>
      <c r="H6" s="176"/>
    </row>
    <row r="7" spans="1:9" x14ac:dyDescent="0.3">
      <c r="A7" s="428"/>
      <c r="B7" s="424"/>
      <c r="C7" s="425"/>
      <c r="D7" s="115" t="s">
        <v>377</v>
      </c>
      <c r="E7" s="120">
        <v>1744</v>
      </c>
      <c r="F7" s="120">
        <f t="shared" si="0"/>
        <v>2093</v>
      </c>
      <c r="H7" s="176"/>
    </row>
    <row r="8" spans="1:9" x14ac:dyDescent="0.3">
      <c r="A8" s="426" t="s">
        <v>303</v>
      </c>
      <c r="B8" s="422" t="s">
        <v>304</v>
      </c>
      <c r="C8" s="423"/>
      <c r="D8" s="115" t="s">
        <v>521</v>
      </c>
      <c r="E8" s="120">
        <v>262.71186440677968</v>
      </c>
      <c r="F8" s="120">
        <f t="shared" si="0"/>
        <v>316</v>
      </c>
      <c r="H8" s="176"/>
    </row>
    <row r="9" spans="1:9" x14ac:dyDescent="0.3">
      <c r="A9" s="427"/>
      <c r="B9" s="429"/>
      <c r="C9" s="430"/>
      <c r="D9" s="115" t="s">
        <v>376</v>
      </c>
      <c r="E9" s="120">
        <v>1306</v>
      </c>
      <c r="F9" s="120">
        <f t="shared" si="0"/>
        <v>1568</v>
      </c>
      <c r="H9" s="176"/>
    </row>
    <row r="10" spans="1:9" x14ac:dyDescent="0.3">
      <c r="A10" s="428"/>
      <c r="B10" s="424"/>
      <c r="C10" s="425"/>
      <c r="D10" s="115" t="s">
        <v>377</v>
      </c>
      <c r="E10" s="120">
        <v>2612</v>
      </c>
      <c r="F10" s="120">
        <f t="shared" si="0"/>
        <v>3135</v>
      </c>
      <c r="H10" s="176"/>
    </row>
    <row r="11" spans="1:9" ht="28.8" customHeight="1" x14ac:dyDescent="0.3">
      <c r="A11" s="416" t="s">
        <v>530</v>
      </c>
      <c r="B11" s="417"/>
      <c r="C11" s="417"/>
      <c r="D11" s="417"/>
      <c r="E11" s="417"/>
      <c r="F11" s="418"/>
      <c r="G11" s="277"/>
      <c r="H11" s="174"/>
      <c r="I11" s="12"/>
    </row>
    <row r="12" spans="1:9" x14ac:dyDescent="0.3">
      <c r="A12" s="40" t="s">
        <v>305</v>
      </c>
      <c r="B12" s="422" t="s">
        <v>306</v>
      </c>
      <c r="C12" s="423"/>
      <c r="D12" s="115" t="s">
        <v>375</v>
      </c>
      <c r="E12" s="120">
        <v>220.33898305084699</v>
      </c>
      <c r="F12" s="120">
        <f t="shared" ref="F12:F24" si="1">ROUNDUP(E12*0.2+E12,0)</f>
        <v>265</v>
      </c>
      <c r="H12" s="176"/>
    </row>
    <row r="13" spans="1:9" x14ac:dyDescent="0.3">
      <c r="A13" s="40" t="s">
        <v>307</v>
      </c>
      <c r="B13" s="429"/>
      <c r="C13" s="430"/>
      <c r="D13" s="115" t="s">
        <v>376</v>
      </c>
      <c r="E13" s="120">
        <v>1388.1355932203392</v>
      </c>
      <c r="F13" s="120">
        <f t="shared" si="1"/>
        <v>1666</v>
      </c>
      <c r="H13" s="176"/>
    </row>
    <row r="14" spans="1:9" x14ac:dyDescent="0.3">
      <c r="A14" s="40" t="s">
        <v>308</v>
      </c>
      <c r="B14" s="424"/>
      <c r="C14" s="425"/>
      <c r="D14" s="115" t="s">
        <v>377</v>
      </c>
      <c r="E14" s="120">
        <v>5552.5423728813566</v>
      </c>
      <c r="F14" s="120">
        <f t="shared" si="1"/>
        <v>6664</v>
      </c>
      <c r="H14" s="176"/>
    </row>
    <row r="15" spans="1:9" x14ac:dyDescent="0.3">
      <c r="A15" s="40" t="s">
        <v>309</v>
      </c>
      <c r="B15" s="422" t="s">
        <v>310</v>
      </c>
      <c r="C15" s="423"/>
      <c r="D15" s="115" t="s">
        <v>375</v>
      </c>
      <c r="E15" s="120">
        <v>327.11864406779665</v>
      </c>
      <c r="F15" s="120">
        <f t="shared" si="1"/>
        <v>393</v>
      </c>
      <c r="H15" s="176"/>
    </row>
    <row r="16" spans="1:9" x14ac:dyDescent="0.3">
      <c r="A16" s="40" t="s">
        <v>311</v>
      </c>
      <c r="B16" s="429"/>
      <c r="C16" s="430"/>
      <c r="D16" s="115" t="s">
        <v>376</v>
      </c>
      <c r="E16" s="120">
        <v>2060.8474576271187</v>
      </c>
      <c r="F16" s="120">
        <f t="shared" si="1"/>
        <v>2474</v>
      </c>
      <c r="H16" s="176"/>
    </row>
    <row r="17" spans="1:9" x14ac:dyDescent="0.3">
      <c r="A17" s="40" t="s">
        <v>312</v>
      </c>
      <c r="B17" s="424"/>
      <c r="C17" s="425"/>
      <c r="D17" s="115" t="s">
        <v>377</v>
      </c>
      <c r="E17" s="120">
        <v>8243.3898305084749</v>
      </c>
      <c r="F17" s="120">
        <f t="shared" si="1"/>
        <v>9893</v>
      </c>
      <c r="H17" s="176"/>
    </row>
    <row r="18" spans="1:9" x14ac:dyDescent="0.3">
      <c r="A18" s="40" t="s">
        <v>313</v>
      </c>
      <c r="B18" s="422" t="s">
        <v>314</v>
      </c>
      <c r="C18" s="423"/>
      <c r="D18" s="115" t="s">
        <v>375</v>
      </c>
      <c r="E18" s="120">
        <v>410.16949152542372</v>
      </c>
      <c r="F18" s="120">
        <f t="shared" si="1"/>
        <v>493</v>
      </c>
      <c r="H18" s="176"/>
    </row>
    <row r="19" spans="1:9" x14ac:dyDescent="0.3">
      <c r="A19" s="40" t="s">
        <v>315</v>
      </c>
      <c r="B19" s="429"/>
      <c r="C19" s="430"/>
      <c r="D19" s="115" t="s">
        <v>376</v>
      </c>
      <c r="E19" s="120">
        <v>2189.83</v>
      </c>
      <c r="F19" s="120">
        <f t="shared" si="1"/>
        <v>2628</v>
      </c>
      <c r="H19" s="176"/>
    </row>
    <row r="20" spans="1:9" x14ac:dyDescent="0.3">
      <c r="A20" s="40" t="s">
        <v>316</v>
      </c>
      <c r="B20" s="424"/>
      <c r="C20" s="425"/>
      <c r="D20" s="115" t="s">
        <v>377</v>
      </c>
      <c r="E20" s="120">
        <v>10016.950000000001</v>
      </c>
      <c r="F20" s="120">
        <f t="shared" si="1"/>
        <v>12021</v>
      </c>
      <c r="H20" s="176"/>
    </row>
    <row r="21" spans="1:9" x14ac:dyDescent="0.3">
      <c r="A21" s="40" t="s">
        <v>317</v>
      </c>
      <c r="B21" s="422" t="s">
        <v>318</v>
      </c>
      <c r="C21" s="423"/>
      <c r="D21" s="115" t="s">
        <v>375</v>
      </c>
      <c r="E21" s="120">
        <v>483.05</v>
      </c>
      <c r="F21" s="120">
        <f t="shared" si="1"/>
        <v>580</v>
      </c>
      <c r="H21" s="176"/>
    </row>
    <row r="22" spans="1:9" x14ac:dyDescent="0.3">
      <c r="A22" s="40" t="s">
        <v>319</v>
      </c>
      <c r="B22" s="424"/>
      <c r="C22" s="425"/>
      <c r="D22" s="115" t="s">
        <v>376</v>
      </c>
      <c r="E22" s="120">
        <v>2599.15</v>
      </c>
      <c r="F22" s="120">
        <f t="shared" si="1"/>
        <v>3119</v>
      </c>
      <c r="H22" s="176"/>
    </row>
    <row r="23" spans="1:9" x14ac:dyDescent="0.3">
      <c r="A23" s="40" t="s">
        <v>320</v>
      </c>
      <c r="B23" s="422" t="s">
        <v>321</v>
      </c>
      <c r="C23" s="423"/>
      <c r="D23" s="115" t="s">
        <v>375</v>
      </c>
      <c r="E23" s="120">
        <v>310.16949152542372</v>
      </c>
      <c r="F23" s="120">
        <f t="shared" si="1"/>
        <v>373</v>
      </c>
      <c r="H23" s="176"/>
    </row>
    <row r="24" spans="1:9" x14ac:dyDescent="0.3">
      <c r="A24" s="40" t="s">
        <v>322</v>
      </c>
      <c r="B24" s="424"/>
      <c r="C24" s="425"/>
      <c r="D24" s="115" t="s">
        <v>377</v>
      </c>
      <c r="E24" s="120">
        <v>8374.5762711864409</v>
      </c>
      <c r="F24" s="120">
        <f t="shared" si="1"/>
        <v>10050</v>
      </c>
      <c r="H24" s="176"/>
    </row>
    <row r="25" spans="1:9" ht="22.2" customHeight="1" x14ac:dyDescent="0.3">
      <c r="A25" s="419" t="s">
        <v>630</v>
      </c>
      <c r="B25" s="420"/>
      <c r="C25" s="420"/>
      <c r="D25" s="420"/>
      <c r="E25" s="420"/>
      <c r="F25" s="421"/>
      <c r="G25" s="276"/>
      <c r="H25" s="177"/>
      <c r="I25" s="3"/>
    </row>
    <row r="26" spans="1:9" x14ac:dyDescent="0.3">
      <c r="A26" s="40" t="s">
        <v>323</v>
      </c>
      <c r="B26" s="422" t="s">
        <v>439</v>
      </c>
      <c r="C26" s="423"/>
      <c r="D26" s="115" t="s">
        <v>375</v>
      </c>
      <c r="E26" s="120">
        <v>70.33898305084746</v>
      </c>
      <c r="F26" s="120">
        <f>ROUNDUP(E26*0.2+E26,0)</f>
        <v>85</v>
      </c>
      <c r="H26" s="176"/>
    </row>
    <row r="27" spans="1:9" x14ac:dyDescent="0.3">
      <c r="A27" s="40" t="s">
        <v>324</v>
      </c>
      <c r="B27" s="429"/>
      <c r="C27" s="430"/>
      <c r="D27" s="115" t="s">
        <v>376</v>
      </c>
      <c r="E27" s="120">
        <v>350</v>
      </c>
      <c r="F27" s="120">
        <f>ROUNDUP(E27*0.2+E27,0)</f>
        <v>420</v>
      </c>
      <c r="H27" s="176"/>
    </row>
    <row r="28" spans="1:9" x14ac:dyDescent="0.3">
      <c r="A28" s="40" t="s">
        <v>325</v>
      </c>
      <c r="B28" s="424"/>
      <c r="C28" s="425"/>
      <c r="D28" s="115" t="s">
        <v>377</v>
      </c>
      <c r="E28" s="120">
        <v>700</v>
      </c>
      <c r="F28" s="120">
        <f>ROUNDUP(E28*0.2+E28,0)</f>
        <v>840</v>
      </c>
      <c r="H28" s="176"/>
    </row>
    <row r="29" spans="1:9" ht="18" customHeight="1" x14ac:dyDescent="0.3">
      <c r="A29" s="455" t="s">
        <v>112</v>
      </c>
      <c r="B29" s="455"/>
      <c r="C29" s="455"/>
      <c r="D29" s="34"/>
      <c r="E29" s="35"/>
      <c r="F29" s="35"/>
      <c r="G29" s="36"/>
      <c r="H29" s="178"/>
      <c r="I29" s="3"/>
    </row>
    <row r="30" spans="1:9" ht="57" customHeight="1" x14ac:dyDescent="0.3">
      <c r="A30" s="28" t="s">
        <v>406</v>
      </c>
      <c r="B30" s="437" t="s">
        <v>429</v>
      </c>
      <c r="C30" s="437"/>
      <c r="D30" s="437"/>
      <c r="E30" s="437"/>
      <c r="F30" s="437"/>
      <c r="G30" s="279"/>
      <c r="H30" s="146"/>
      <c r="I30" s="84"/>
    </row>
    <row r="31" spans="1:9" ht="30.6" customHeight="1" x14ac:dyDescent="0.3">
      <c r="A31" s="28" t="s">
        <v>407</v>
      </c>
      <c r="B31" s="438" t="s">
        <v>329</v>
      </c>
      <c r="C31" s="438"/>
      <c r="D31" s="438"/>
      <c r="E31" s="438"/>
      <c r="F31" s="438"/>
      <c r="G31" s="280"/>
      <c r="H31" s="151"/>
      <c r="I31" s="84"/>
    </row>
    <row r="32" spans="1:9" ht="23.4" customHeight="1" x14ac:dyDescent="0.3">
      <c r="A32" s="40" t="s">
        <v>326</v>
      </c>
      <c r="B32" s="445" t="s">
        <v>681</v>
      </c>
      <c r="C32" s="446"/>
      <c r="D32" s="55" t="s">
        <v>375</v>
      </c>
      <c r="E32" s="120">
        <v>11.0169491525424</v>
      </c>
      <c r="F32" s="120">
        <f>ROUNDUP(E32*0.2+E32,0)</f>
        <v>14</v>
      </c>
      <c r="H32" s="176"/>
      <c r="I32" s="3"/>
    </row>
    <row r="33" spans="1:9" ht="22.2" customHeight="1" x14ac:dyDescent="0.3">
      <c r="A33" s="40" t="s">
        <v>327</v>
      </c>
      <c r="B33" s="447"/>
      <c r="C33" s="448"/>
      <c r="D33" s="55" t="s">
        <v>376</v>
      </c>
      <c r="E33" s="120">
        <v>52.542372881355938</v>
      </c>
      <c r="F33" s="120">
        <f>ROUNDUP(E33*0.2+E33,0)</f>
        <v>64</v>
      </c>
      <c r="H33" s="176"/>
      <c r="I33" s="3"/>
    </row>
    <row r="34" spans="1:9" ht="22.2" customHeight="1" x14ac:dyDescent="0.3">
      <c r="A34" s="40" t="s">
        <v>328</v>
      </c>
      <c r="B34" s="449"/>
      <c r="C34" s="450"/>
      <c r="D34" s="55" t="s">
        <v>377</v>
      </c>
      <c r="E34" s="120">
        <v>208.22033898305088</v>
      </c>
      <c r="F34" s="120">
        <f>ROUNDUP(E34*0.2+E34,0)</f>
        <v>250</v>
      </c>
      <c r="H34" s="176"/>
      <c r="I34" s="3"/>
    </row>
    <row r="35" spans="1:9" ht="33" customHeight="1" x14ac:dyDescent="0.3">
      <c r="A35" s="439" t="s">
        <v>631</v>
      </c>
      <c r="B35" s="439"/>
      <c r="C35" s="439"/>
      <c r="D35" s="439"/>
      <c r="E35" s="439"/>
      <c r="F35" s="439"/>
      <c r="G35" s="281"/>
      <c r="H35" s="139"/>
      <c r="I35" s="78"/>
    </row>
    <row r="36" spans="1:9" ht="30" customHeight="1" x14ac:dyDescent="0.3">
      <c r="A36" s="4" t="s">
        <v>480</v>
      </c>
      <c r="B36" s="297" t="s">
        <v>289</v>
      </c>
      <c r="C36" s="298"/>
      <c r="D36" s="4" t="s">
        <v>563</v>
      </c>
      <c r="E36" s="4" t="s">
        <v>389</v>
      </c>
      <c r="F36" s="259" t="s">
        <v>382</v>
      </c>
      <c r="H36" s="32"/>
      <c r="I36" s="10"/>
    </row>
    <row r="37" spans="1:9" ht="80.400000000000006" customHeight="1" x14ac:dyDescent="0.3">
      <c r="A37" s="4" t="s">
        <v>380</v>
      </c>
      <c r="B37" s="433" t="s">
        <v>526</v>
      </c>
      <c r="C37" s="434"/>
      <c r="D37" s="54" t="s">
        <v>381</v>
      </c>
      <c r="E37" s="4" t="s">
        <v>383</v>
      </c>
      <c r="F37" s="263" t="s">
        <v>474</v>
      </c>
      <c r="H37" s="32"/>
      <c r="I37" s="10"/>
    </row>
    <row r="38" spans="1:9" ht="46.8" customHeight="1" x14ac:dyDescent="0.3">
      <c r="A38" s="126" t="s">
        <v>385</v>
      </c>
      <c r="B38" s="433" t="s">
        <v>604</v>
      </c>
      <c r="C38" s="434"/>
      <c r="D38" s="54" t="s">
        <v>386</v>
      </c>
      <c r="E38" s="194" t="s">
        <v>383</v>
      </c>
      <c r="F38" s="263" t="s">
        <v>560</v>
      </c>
      <c r="H38" s="32"/>
      <c r="I38" s="10"/>
    </row>
    <row r="39" spans="1:9" ht="55.8" customHeight="1" x14ac:dyDescent="0.3">
      <c r="A39" s="194" t="s">
        <v>384</v>
      </c>
      <c r="B39" s="435" t="s">
        <v>641</v>
      </c>
      <c r="C39" s="436"/>
      <c r="D39" s="128">
        <v>10.3</v>
      </c>
      <c r="E39" s="127" t="s">
        <v>383</v>
      </c>
      <c r="F39" s="182" t="s">
        <v>538</v>
      </c>
      <c r="H39" s="179"/>
      <c r="I39" s="3"/>
    </row>
    <row r="40" spans="1:9" ht="63.6" customHeight="1" x14ac:dyDescent="0.3">
      <c r="A40" s="4" t="s">
        <v>394</v>
      </c>
      <c r="B40" s="433" t="s">
        <v>395</v>
      </c>
      <c r="C40" s="434"/>
      <c r="D40" s="111">
        <v>0.15</v>
      </c>
      <c r="E40" s="4" t="s">
        <v>383</v>
      </c>
      <c r="F40" s="182" t="s">
        <v>396</v>
      </c>
      <c r="H40" s="179"/>
      <c r="I40" s="3"/>
    </row>
    <row r="41" spans="1:9" ht="69.599999999999994" customHeight="1" x14ac:dyDescent="0.3">
      <c r="A41" s="122" t="s">
        <v>524</v>
      </c>
      <c r="B41" s="433" t="s">
        <v>395</v>
      </c>
      <c r="C41" s="434"/>
      <c r="D41" s="111">
        <v>0.69</v>
      </c>
      <c r="E41" s="122" t="s">
        <v>536</v>
      </c>
      <c r="F41" s="182" t="s">
        <v>525</v>
      </c>
      <c r="H41" s="179"/>
      <c r="I41" s="121"/>
    </row>
    <row r="42" spans="1:9" ht="66.599999999999994" customHeight="1" x14ac:dyDescent="0.3">
      <c r="A42" s="130" t="s">
        <v>527</v>
      </c>
      <c r="B42" s="371" t="s">
        <v>395</v>
      </c>
      <c r="C42" s="371"/>
      <c r="D42" s="111">
        <v>0.56000000000000005</v>
      </c>
      <c r="E42" s="130" t="s">
        <v>536</v>
      </c>
      <c r="F42" s="182" t="s">
        <v>528</v>
      </c>
      <c r="H42" s="179"/>
      <c r="I42" s="123"/>
    </row>
    <row r="43" spans="1:9" ht="69.599999999999994" customHeight="1" x14ac:dyDescent="0.3">
      <c r="A43" s="130" t="s">
        <v>539</v>
      </c>
      <c r="B43" s="371" t="s">
        <v>395</v>
      </c>
      <c r="C43" s="371"/>
      <c r="D43" s="111">
        <v>1.33</v>
      </c>
      <c r="E43" s="130" t="s">
        <v>536</v>
      </c>
      <c r="F43" s="182" t="s">
        <v>540</v>
      </c>
      <c r="H43" s="179"/>
      <c r="I43" s="131"/>
    </row>
    <row r="44" spans="1:9" ht="37.200000000000003" customHeight="1" x14ac:dyDescent="0.3">
      <c r="A44" s="130" t="s">
        <v>541</v>
      </c>
      <c r="B44" s="371" t="s">
        <v>542</v>
      </c>
      <c r="C44" s="371"/>
      <c r="D44" s="111">
        <v>5.3</v>
      </c>
      <c r="E44" s="130" t="s">
        <v>536</v>
      </c>
      <c r="F44" s="182" t="s">
        <v>528</v>
      </c>
      <c r="H44" s="179"/>
      <c r="I44" s="131"/>
    </row>
    <row r="45" spans="1:9" ht="43.8" customHeight="1" x14ac:dyDescent="0.3">
      <c r="A45" s="130" t="s">
        <v>543</v>
      </c>
      <c r="B45" s="371" t="s">
        <v>556</v>
      </c>
      <c r="C45" s="371"/>
      <c r="D45" s="111">
        <v>2488</v>
      </c>
      <c r="E45" s="130" t="s">
        <v>557</v>
      </c>
      <c r="F45" s="182" t="s">
        <v>558</v>
      </c>
      <c r="H45" s="179"/>
      <c r="I45" s="131"/>
    </row>
    <row r="46" spans="1:9" ht="45" customHeight="1" x14ac:dyDescent="0.3">
      <c r="A46" s="183" t="s">
        <v>559</v>
      </c>
      <c r="B46" s="442" t="s">
        <v>605</v>
      </c>
      <c r="C46" s="443"/>
      <c r="D46" s="186">
        <v>6.8</v>
      </c>
      <c r="E46" s="184" t="s">
        <v>383</v>
      </c>
      <c r="F46" s="182" t="s">
        <v>561</v>
      </c>
      <c r="H46" s="179"/>
      <c r="I46" s="185"/>
    </row>
    <row r="47" spans="1:9" ht="19.8" customHeight="1" x14ac:dyDescent="0.3">
      <c r="A47" s="444" t="s">
        <v>119</v>
      </c>
      <c r="B47" s="444"/>
      <c r="C47" s="444"/>
      <c r="D47" s="444"/>
      <c r="E47" s="444"/>
      <c r="F47" s="444"/>
      <c r="G47" s="444"/>
      <c r="H47" s="180"/>
      <c r="I47" s="3"/>
    </row>
    <row r="48" spans="1:9" ht="54" customHeight="1" x14ac:dyDescent="0.3">
      <c r="A48" s="32" t="s">
        <v>120</v>
      </c>
      <c r="B48" s="431" t="s">
        <v>598</v>
      </c>
      <c r="C48" s="431"/>
      <c r="D48" s="431"/>
      <c r="E48" s="431"/>
      <c r="F48" s="431"/>
      <c r="G48" s="215"/>
      <c r="H48" s="215"/>
      <c r="I48" s="215"/>
    </row>
    <row r="49" spans="1:9" ht="25.05" customHeight="1" x14ac:dyDescent="0.3">
      <c r="A49" s="32" t="s">
        <v>121</v>
      </c>
      <c r="B49" s="286" t="s">
        <v>599</v>
      </c>
      <c r="C49" s="286"/>
      <c r="D49" s="286"/>
      <c r="E49" s="286"/>
      <c r="F49" s="286"/>
      <c r="G49" s="235"/>
      <c r="H49" s="235"/>
      <c r="I49" s="213"/>
    </row>
    <row r="50" spans="1:9" ht="20.399999999999999" customHeight="1" x14ac:dyDescent="0.3">
      <c r="A50" s="32" t="s">
        <v>147</v>
      </c>
      <c r="B50" s="286" t="s">
        <v>572</v>
      </c>
      <c r="C50" s="286"/>
      <c r="D50" s="286"/>
      <c r="E50" s="286"/>
      <c r="F50" s="286"/>
      <c r="G50" s="286"/>
      <c r="H50" s="286"/>
      <c r="I50" s="213"/>
    </row>
    <row r="51" spans="1:9" ht="64.2" customHeight="1" x14ac:dyDescent="0.3">
      <c r="A51" s="32" t="s">
        <v>148</v>
      </c>
      <c r="B51" s="432" t="s">
        <v>476</v>
      </c>
      <c r="C51" s="432"/>
      <c r="D51" s="432"/>
      <c r="E51" s="432"/>
      <c r="F51" s="432"/>
      <c r="G51" s="212"/>
      <c r="H51" s="212"/>
      <c r="I51" s="212"/>
    </row>
    <row r="52" spans="1:9" ht="20.399999999999999" customHeight="1" x14ac:dyDescent="0.3">
      <c r="A52" s="32" t="s">
        <v>190</v>
      </c>
      <c r="B52" s="286" t="s">
        <v>177</v>
      </c>
      <c r="C52" s="286"/>
      <c r="D52" s="286"/>
      <c r="E52" s="286"/>
      <c r="F52" s="286"/>
      <c r="G52" s="286"/>
      <c r="H52" s="286"/>
      <c r="I52" s="213"/>
    </row>
    <row r="53" spans="1:9" ht="52.2" customHeight="1" x14ac:dyDescent="0.3">
      <c r="A53" s="32" t="s">
        <v>201</v>
      </c>
      <c r="B53" s="441" t="s">
        <v>477</v>
      </c>
      <c r="C53" s="441"/>
      <c r="D53" s="441"/>
      <c r="E53" s="441"/>
      <c r="F53" s="441"/>
      <c r="G53" s="214"/>
      <c r="H53" s="214"/>
      <c r="I53" s="214"/>
    </row>
    <row r="54" spans="1:9" ht="27" customHeight="1" x14ac:dyDescent="0.3">
      <c r="A54" s="32" t="s">
        <v>379</v>
      </c>
      <c r="B54" s="286" t="s">
        <v>478</v>
      </c>
      <c r="C54" s="286"/>
      <c r="D54" s="286"/>
      <c r="E54" s="286"/>
      <c r="F54" s="286"/>
      <c r="G54" s="235"/>
      <c r="H54" s="235"/>
      <c r="I54" s="235"/>
    </row>
    <row r="55" spans="1:9" ht="40.799999999999997" customHeight="1" x14ac:dyDescent="0.3">
      <c r="A55" s="32" t="s">
        <v>475</v>
      </c>
      <c r="B55" s="286" t="s">
        <v>531</v>
      </c>
      <c r="C55" s="286"/>
      <c r="D55" s="286"/>
      <c r="E55" s="286"/>
      <c r="F55" s="286"/>
      <c r="G55" s="235"/>
      <c r="H55" s="235"/>
      <c r="I55" s="213"/>
    </row>
    <row r="56" spans="1:9" ht="89.4" customHeight="1" x14ac:dyDescent="0.3">
      <c r="A56" s="32" t="s">
        <v>564</v>
      </c>
      <c r="B56" s="286" t="s">
        <v>562</v>
      </c>
      <c r="C56" s="286"/>
      <c r="D56" s="286"/>
      <c r="E56" s="286"/>
      <c r="F56" s="286"/>
      <c r="G56" s="235"/>
      <c r="H56" s="235"/>
      <c r="I56" s="235"/>
    </row>
    <row r="57" spans="1:9" ht="42" customHeight="1" x14ac:dyDescent="0.3">
      <c r="A57" s="440" t="s">
        <v>546</v>
      </c>
      <c r="B57" s="440"/>
      <c r="C57" s="440"/>
      <c r="D57" s="440"/>
      <c r="E57" s="440"/>
      <c r="F57" s="440"/>
      <c r="G57" s="440"/>
      <c r="H57" s="440"/>
      <c r="I57" s="225"/>
    </row>
    <row r="58" spans="1:9" ht="30.6" customHeight="1" x14ac:dyDescent="0.3">
      <c r="A58" s="371" t="s">
        <v>480</v>
      </c>
      <c r="B58" s="371" t="s">
        <v>192</v>
      </c>
      <c r="C58" s="371"/>
      <c r="D58" s="371"/>
      <c r="E58" s="451" t="s">
        <v>547</v>
      </c>
      <c r="F58" s="452"/>
      <c r="G58" s="451" t="s">
        <v>548</v>
      </c>
      <c r="H58" s="452"/>
      <c r="I58" s="134"/>
    </row>
    <row r="59" spans="1:9" ht="18.600000000000001" customHeight="1" x14ac:dyDescent="0.3">
      <c r="A59" s="371"/>
      <c r="B59" s="371"/>
      <c r="C59" s="371"/>
      <c r="D59" s="371"/>
      <c r="E59" s="133" t="s">
        <v>550</v>
      </c>
      <c r="F59" s="140" t="s">
        <v>551</v>
      </c>
      <c r="G59" s="160" t="s">
        <v>550</v>
      </c>
      <c r="H59" s="158" t="s">
        <v>551</v>
      </c>
      <c r="I59" s="134"/>
    </row>
    <row r="60" spans="1:9" ht="89.4" customHeight="1" x14ac:dyDescent="0.3">
      <c r="A60" s="140" t="s">
        <v>549</v>
      </c>
      <c r="B60" s="454" t="s">
        <v>693</v>
      </c>
      <c r="C60" s="454"/>
      <c r="D60" s="454"/>
      <c r="E60" s="133" t="s">
        <v>552</v>
      </c>
      <c r="F60" s="140" t="s">
        <v>553</v>
      </c>
      <c r="G60" s="133" t="s">
        <v>554</v>
      </c>
      <c r="H60" s="140" t="s">
        <v>555</v>
      </c>
      <c r="I60" s="135"/>
    </row>
    <row r="61" spans="1:9" ht="22.2" customHeight="1" x14ac:dyDescent="0.3">
      <c r="A61" s="453" t="s">
        <v>119</v>
      </c>
      <c r="B61" s="453"/>
      <c r="C61" s="453"/>
      <c r="D61" s="453"/>
      <c r="E61" s="453"/>
      <c r="F61" s="453"/>
      <c r="G61" s="453"/>
      <c r="H61" s="180"/>
      <c r="I61" s="138"/>
    </row>
    <row r="62" spans="1:9" ht="61.8" customHeight="1" x14ac:dyDescent="0.3">
      <c r="A62" s="32" t="s">
        <v>120</v>
      </c>
      <c r="B62" s="441" t="s">
        <v>692</v>
      </c>
      <c r="C62" s="441"/>
      <c r="D62" s="441"/>
      <c r="E62" s="441"/>
      <c r="F62" s="441"/>
      <c r="G62" s="441"/>
      <c r="H62" s="441"/>
      <c r="I62" s="137"/>
    </row>
  </sheetData>
  <mergeCells count="50">
    <mergeCell ref="A29:C29"/>
    <mergeCell ref="B18:C20"/>
    <mergeCell ref="B15:C17"/>
    <mergeCell ref="B12:C14"/>
    <mergeCell ref="B8:C10"/>
    <mergeCell ref="A8:A10"/>
    <mergeCell ref="B26:C28"/>
    <mergeCell ref="B23:C24"/>
    <mergeCell ref="B62:H62"/>
    <mergeCell ref="E58:F58"/>
    <mergeCell ref="G58:H58"/>
    <mergeCell ref="A61:G61"/>
    <mergeCell ref="A58:A59"/>
    <mergeCell ref="B58:D59"/>
    <mergeCell ref="B60:D60"/>
    <mergeCell ref="B30:F30"/>
    <mergeCell ref="B31:F31"/>
    <mergeCell ref="A35:F35"/>
    <mergeCell ref="A57:H57"/>
    <mergeCell ref="B53:F53"/>
    <mergeCell ref="B54:F54"/>
    <mergeCell ref="B55:F55"/>
    <mergeCell ref="B56:F56"/>
    <mergeCell ref="B46:C46"/>
    <mergeCell ref="A47:G47"/>
    <mergeCell ref="B32:C34"/>
    <mergeCell ref="B37:C37"/>
    <mergeCell ref="B36:C36"/>
    <mergeCell ref="B43:C43"/>
    <mergeCell ref="B44:C44"/>
    <mergeCell ref="B45:C45"/>
    <mergeCell ref="B40:C40"/>
    <mergeCell ref="B41:C41"/>
    <mergeCell ref="B42:C42"/>
    <mergeCell ref="B38:C38"/>
    <mergeCell ref="B39:C39"/>
    <mergeCell ref="B52:H52"/>
    <mergeCell ref="B50:H50"/>
    <mergeCell ref="B48:F48"/>
    <mergeCell ref="B49:F49"/>
    <mergeCell ref="B51:F51"/>
    <mergeCell ref="A4:F4"/>
    <mergeCell ref="A11:F11"/>
    <mergeCell ref="A25:F25"/>
    <mergeCell ref="A2:F2"/>
    <mergeCell ref="A1:F1"/>
    <mergeCell ref="B21:C22"/>
    <mergeCell ref="B3:C3"/>
    <mergeCell ref="A5:A7"/>
    <mergeCell ref="B5:C7"/>
  </mergeCells>
  <pageMargins left="0.9055118110236221" right="0.51181102362204722" top="0.35433070866141736" bottom="0.19685039370078741"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1</vt:i4>
      </vt:variant>
    </vt:vector>
  </HeadingPairs>
  <TitlesOfParts>
    <vt:vector size="11" baseType="lpstr">
      <vt:lpstr> Содержание разделов</vt:lpstr>
      <vt:lpstr>1. Перевалка грузов</vt:lpstr>
      <vt:lpstr>2. Хранение</vt:lpstr>
      <vt:lpstr>3.Плата за исп. причалов и терр</vt:lpstr>
      <vt:lpstr>4. Буксирные операции</vt:lpstr>
      <vt:lpstr> 5. Экологические услуги</vt:lpstr>
      <vt:lpstr> 6. Услуги машин и механизмов</vt:lpstr>
      <vt:lpstr> 8. Подключ. к передат. систем </vt:lpstr>
      <vt:lpstr>9. Инфраструктура порта</vt:lpstr>
      <vt:lpstr> 10. Прочие услуги</vt:lpstr>
      <vt:lpstr>' Содержание разделов'!Область_печати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2023-07-20T07:36:55Z</dcterms:modified>
</cp:coreProperties>
</file>